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H:\MyUniv\Scores\"/>
    </mc:Choice>
  </mc:AlternateContent>
  <workbookProtection workbookAlgorithmName="SHA-512" workbookHashValue="lbQwhocZR/O9USR8Kh4fbFGK6mGutVCmgK28Bgj0hge+vnjc1uOjqVMeqB63T4aE+rUAyhwSKSue+TzsBuqs5g==" workbookSaltValue="XGzKULK8PFVLuX7xH6Af+g==" workbookSpinCount="100000" lockStructure="1"/>
  <bookViews>
    <workbookView xWindow="120" yWindow="30" windowWidth="18975" windowHeight="8640" firstSheet="1" activeTab="1"/>
  </bookViews>
  <sheets>
    <sheet name="Full" sheetId="4" state="hidden" r:id="rId1"/>
    <sheet name="Web" sheetId="6" r:id="rId2"/>
  </sheets>
  <definedNames>
    <definedName name="_xlnm._FilterDatabase" localSheetId="0" hidden="1">Full!$B$3:$L$33</definedName>
    <definedName name="MainTable">Full!$B$3:$L$33</definedName>
    <definedName name="_xlnm.Print_Area" localSheetId="0">Full!$C$1:$L$65327</definedName>
    <definedName name="_xlnm.Print_Titles" localSheetId="0">Full!$A$1:$IU$3</definedName>
  </definedNames>
  <calcPr calcId="152511"/>
</workbook>
</file>

<file path=xl/calcChain.xml><?xml version="1.0" encoding="utf-8"?>
<calcChain xmlns="http://schemas.openxmlformats.org/spreadsheetml/2006/main">
  <c r="F26" i="4" l="1"/>
  <c r="I26" i="4" s="1"/>
  <c r="J26" i="4" s="1"/>
  <c r="K26" i="4" s="1"/>
  <c r="F22" i="4"/>
  <c r="I22" i="4" s="1"/>
  <c r="J22" i="4" s="1"/>
  <c r="K22" i="4" s="1"/>
  <c r="F23" i="4"/>
  <c r="I23" i="4" s="1"/>
  <c r="J23" i="4" s="1"/>
  <c r="K23" i="4" s="1"/>
  <c r="F11" i="4"/>
  <c r="I11" i="4" s="1"/>
  <c r="J11" i="4" s="1"/>
  <c r="K11" i="4" s="1"/>
  <c r="F9" i="4"/>
  <c r="I9" i="4" s="1"/>
  <c r="J9" i="4" s="1"/>
  <c r="K9" i="4" s="1"/>
  <c r="F5" i="4"/>
  <c r="I5" i="4" s="1"/>
  <c r="J5" i="4" s="1"/>
  <c r="K5" i="4" s="1"/>
  <c r="J4" i="6" l="1"/>
  <c r="I4" i="6"/>
  <c r="H4" i="6"/>
  <c r="G4" i="6"/>
  <c r="F4" i="6"/>
  <c r="E4" i="6"/>
  <c r="F6" i="4" l="1"/>
  <c r="I6" i="4" s="1"/>
  <c r="J6" i="4" s="1"/>
  <c r="K6" i="4" s="1"/>
  <c r="F7" i="4"/>
  <c r="I7" i="4" s="1"/>
  <c r="J7" i="4" s="1"/>
  <c r="K7" i="4" s="1"/>
  <c r="F8" i="4"/>
  <c r="I8" i="4" s="1"/>
  <c r="J8" i="4" s="1"/>
  <c r="K8" i="4" s="1"/>
  <c r="F12" i="4"/>
  <c r="I12" i="4" s="1"/>
  <c r="J12" i="4" s="1"/>
  <c r="K12" i="4" s="1"/>
  <c r="F13" i="4"/>
  <c r="I13" i="4" s="1"/>
  <c r="J13" i="4" s="1"/>
  <c r="K13" i="4" s="1"/>
  <c r="F14" i="4"/>
  <c r="I14" i="4" s="1"/>
  <c r="J14" i="4" s="1"/>
  <c r="K14" i="4" s="1"/>
  <c r="F15" i="4"/>
  <c r="I15" i="4" s="1"/>
  <c r="J15" i="4" s="1"/>
  <c r="K15" i="4" s="1"/>
  <c r="F16" i="4"/>
  <c r="I16" i="4" s="1"/>
  <c r="J16" i="4" s="1"/>
  <c r="K16" i="4" s="1"/>
  <c r="F17" i="4"/>
  <c r="I17" i="4" s="1"/>
  <c r="J17" i="4" s="1"/>
  <c r="K17" i="4" s="1"/>
  <c r="F18" i="4"/>
  <c r="I18" i="4" s="1"/>
  <c r="J18" i="4" s="1"/>
  <c r="K18" i="4" s="1"/>
  <c r="F19" i="4"/>
  <c r="I19" i="4" s="1"/>
  <c r="J19" i="4" s="1"/>
  <c r="K19" i="4" s="1"/>
  <c r="F20" i="4"/>
  <c r="I20" i="4" s="1"/>
  <c r="J20" i="4" s="1"/>
  <c r="K20" i="4" s="1"/>
  <c r="F21" i="4"/>
  <c r="I21" i="4" s="1"/>
  <c r="J21" i="4" s="1"/>
  <c r="K21" i="4" s="1"/>
  <c r="F24" i="4"/>
  <c r="I24" i="4" s="1"/>
  <c r="J24" i="4" s="1"/>
  <c r="K24" i="4" s="1"/>
  <c r="F25" i="4"/>
  <c r="I25" i="4" s="1"/>
  <c r="J25" i="4" s="1"/>
  <c r="K25" i="4" s="1"/>
  <c r="F27" i="4"/>
  <c r="I27" i="4" s="1"/>
  <c r="J27" i="4" s="1"/>
  <c r="K27" i="4" s="1"/>
  <c r="F28" i="4"/>
  <c r="I28" i="4" s="1"/>
  <c r="J28" i="4" s="1"/>
  <c r="K28" i="4" s="1"/>
  <c r="F29" i="4"/>
  <c r="I29" i="4" s="1"/>
  <c r="J29" i="4" s="1"/>
  <c r="K29" i="4" s="1"/>
  <c r="F30" i="4"/>
  <c r="I30" i="4" s="1"/>
  <c r="J30" i="4" s="1"/>
  <c r="K30" i="4" s="1"/>
  <c r="F31" i="4"/>
  <c r="I31" i="4" s="1"/>
  <c r="J31" i="4" s="1"/>
  <c r="K31" i="4" s="1"/>
  <c r="F32" i="4"/>
  <c r="I32" i="4" s="1"/>
  <c r="J32" i="4" s="1"/>
  <c r="K32" i="4" s="1"/>
  <c r="F33" i="4"/>
  <c r="I33" i="4" s="1"/>
  <c r="J33" i="4" s="1"/>
  <c r="K33" i="4" s="1"/>
  <c r="F4" i="4"/>
  <c r="I4" i="4" s="1"/>
  <c r="J4" i="4" l="1"/>
  <c r="K4" i="4" s="1"/>
  <c r="D4" i="6"/>
  <c r="C4" i="6"/>
</calcChain>
</file>

<file path=xl/comments1.xml><?xml version="1.0" encoding="utf-8"?>
<comments xmlns="http://schemas.openxmlformats.org/spreadsheetml/2006/main">
  <authors>
    <author>Omid Mohseni</author>
  </authors>
  <commentList>
    <comment ref="B4" authorId="0" shapeId="0">
      <text>
        <r>
          <rPr>
            <sz val="8"/>
            <color indexed="81"/>
            <rFont val="Tahoma"/>
            <family val="2"/>
          </rPr>
          <t xml:space="preserve">
در اينجا شماره دانشجويي خود را وارد كنيد تا ريزنمرات خود را ببينيد.
شماره دانشجويي خود را در سامانه سجاد ميتوانيد مشاهده كنيد.
اگر با شماره دانشجويي نمرات ظاهر نشد، به جاي شماره دانشجويي، تعداد كل حروف نام و نام خانوادگي كامل خود را وارد كنيد.</t>
        </r>
      </text>
    </comment>
  </commentList>
</comments>
</file>

<file path=xl/sharedStrings.xml><?xml version="1.0" encoding="utf-8"?>
<sst xmlns="http://schemas.openxmlformats.org/spreadsheetml/2006/main" count="82" uniqueCount="59">
  <si>
    <t xml:space="preserve">توضيحات 
</t>
  </si>
  <si>
    <t>نمره نهايي 
(از 20)</t>
  </si>
  <si>
    <t>جمع
كل</t>
  </si>
  <si>
    <t>نام دانشجو</t>
  </si>
  <si>
    <t>شماره دانشجو</t>
  </si>
  <si>
    <t>-</t>
  </si>
  <si>
    <t>Online
سازي
(از 2+)</t>
  </si>
  <si>
    <t>حضور/كاركلاس/فاكتور مخفي</t>
  </si>
  <si>
    <t>Ceiling</t>
  </si>
  <si>
    <t>قربانی قلعه شاهرخی بشیر</t>
  </si>
  <si>
    <t>پروژه
(از 5)</t>
  </si>
  <si>
    <t>حضور/كاركلاس/تمرينات 
(از 1+3)</t>
  </si>
  <si>
    <t>امتحان پاياني
(از 12)</t>
  </si>
  <si>
    <t xml:space="preserve">توضيحات / مشكلات پروژه
</t>
  </si>
  <si>
    <t>اگر هنگام باز كردن اين فايل پيغام Protected View يا Security در بالاي اكسل ظاهر شد با كليك كردن بر روي دكمه جلوي آن (دكمه Option يا Enable Editing يا Enable Content) فايل را فعال كنيد تا بتوانيد شماره دانشجويي خود را وارد كنيد</t>
  </si>
  <si>
    <t>حضور/كاركلاس/تمرينات
(از 1+3)</t>
  </si>
  <si>
    <t>آرش فائزه</t>
  </si>
  <si>
    <t>امیدوار علی</t>
  </si>
  <si>
    <t>ترکمان پری فاطمه</t>
  </si>
  <si>
    <t>خوبان رضوان</t>
  </si>
  <si>
    <t>داوردان زهرا</t>
  </si>
  <si>
    <t>دستجردی زهرا</t>
  </si>
  <si>
    <t>ذوالفقاری مقدم گلنوش</t>
  </si>
  <si>
    <t>سلطانی حجت اله</t>
  </si>
  <si>
    <t>شجاعیان فاطمه</t>
  </si>
  <si>
    <t>شرقی منصور</t>
  </si>
  <si>
    <t>شمسی سیداحمد</t>
  </si>
  <si>
    <t>صمدی زینب</t>
  </si>
  <si>
    <t>عرب مهدی</t>
  </si>
  <si>
    <t>عشرتی یگانه نبیل</t>
  </si>
  <si>
    <t>قربانی حمیده</t>
  </si>
  <si>
    <t>کیانی ساینا</t>
  </si>
  <si>
    <t>محمدسیجانی زهرا</t>
  </si>
  <si>
    <t>مدبر بادمحمود امیر</t>
  </si>
  <si>
    <t>مرادی الهام</t>
  </si>
  <si>
    <t>مصلحی منا</t>
  </si>
  <si>
    <t>مقدم مرضیه</t>
  </si>
  <si>
    <t>منصوریان ابوالفضل</t>
  </si>
  <si>
    <t>مولانا میلاد</t>
  </si>
  <si>
    <t>مهدوی برخوردار زینب</t>
  </si>
  <si>
    <t>نادری قاسم</t>
  </si>
  <si>
    <t>نجف رستمی رامین</t>
  </si>
  <si>
    <t>نیک نژاد شیرزیلی حمید</t>
  </si>
  <si>
    <t>یاری محمدایمان</t>
  </si>
  <si>
    <t>یگانه رشیداباد فرزانه</t>
  </si>
  <si>
    <r>
      <t>ريزنمرات درس برنامه سازي وب (كارشناسي مهندسي IT-IT)
دانشگاه صنايع ايران
نيمسال اول 95-94
استاد: مهندس محسني
(</t>
    </r>
    <r>
      <rPr>
        <b/>
        <sz val="10"/>
        <color rgb="FFFF0000"/>
        <rFont val="Tahoma"/>
        <family val="2"/>
      </rPr>
      <t>نمرات با بيشترين ارفاق درنظر گرفته شده است و اعتراضي پذيرفتني نيست</t>
    </r>
    <r>
      <rPr>
        <b/>
        <sz val="12"/>
        <rFont val="Tahoma"/>
        <family val="2"/>
      </rPr>
      <t>)
(</t>
    </r>
    <r>
      <rPr>
        <b/>
        <sz val="12"/>
        <color rgb="FFFF0000"/>
        <rFont val="Tahoma"/>
        <family val="2"/>
      </rPr>
      <t>براي جلوگيري از مشروط شدن نمرات مردودي 9.5 درج شده است</t>
    </r>
    <r>
      <rPr>
        <b/>
        <sz val="12"/>
        <rFont val="Tahoma"/>
        <family val="2"/>
      </rPr>
      <t>)</t>
    </r>
  </si>
  <si>
    <t>صفحات ناقص و ساختار نامناسب</t>
  </si>
  <si>
    <t>نمره مجازی برای پروژه</t>
  </si>
  <si>
    <t>کپی برداری از الگوی آماده دیگران</t>
  </si>
  <si>
    <t>غیبت در کلاس و آزمون</t>
  </si>
  <si>
    <t>پروژه نامرتبط و صفحات ناقص</t>
  </si>
  <si>
    <t>عدم تحویل پروژه</t>
  </si>
  <si>
    <t>صفحات ناقص و بسیار کم</t>
  </si>
  <si>
    <t>نمره مجازی برای پروژه - کپی برداری از الگوی آماده دیگران</t>
  </si>
  <si>
    <t>کپی از یک سایت آماده</t>
  </si>
  <si>
    <t>صفحات ناقص</t>
  </si>
  <si>
    <t>عدم تحویل پروژه - نمره کارکلاس مجازی به دلیل سفارش استاد همکار</t>
  </si>
  <si>
    <t>ارفاق بیشتر به دلیل پودمانی بودن دانشجو</t>
  </si>
  <si>
    <t>صفر درنظر گرفته شدن نمره پروژه به علت تخلف کپی دادن الگوی وب سایت به دیگران</t>
  </si>
</sst>
</file>

<file path=xl/styles.xml><?xml version="1.0" encoding="utf-8"?>
<styleSheet xmlns="http://schemas.openxmlformats.org/spreadsheetml/2006/main" xmlns:mc="http://schemas.openxmlformats.org/markup-compatibility/2006" xmlns:x14ac="http://schemas.microsoft.com/office/spreadsheetml/2009/9/ac" mc:Ignorable="x14ac">
  <fonts count="11">
    <font>
      <sz val="11"/>
      <color theme="1"/>
      <name val="Calibri"/>
      <family val="2"/>
      <charset val="178"/>
      <scheme val="minor"/>
    </font>
    <font>
      <sz val="10"/>
      <name val="Arial"/>
      <family val="2"/>
    </font>
    <font>
      <b/>
      <sz val="11"/>
      <name val="Tahoma"/>
      <family val="2"/>
    </font>
    <font>
      <b/>
      <sz val="16"/>
      <name val="Arial"/>
      <family val="2"/>
    </font>
    <font>
      <b/>
      <sz val="12"/>
      <name val="Tahoma"/>
      <family val="2"/>
    </font>
    <font>
      <sz val="14"/>
      <color theme="1"/>
      <name val="B Mitra"/>
      <charset val="178"/>
    </font>
    <font>
      <b/>
      <sz val="10"/>
      <color rgb="FFFF0000"/>
      <name val="Tahoma"/>
      <family val="2"/>
    </font>
    <font>
      <b/>
      <sz val="10"/>
      <name val="Tahoma"/>
      <family val="2"/>
    </font>
    <font>
      <sz val="8"/>
      <color indexed="81"/>
      <name val="Tahoma"/>
      <family val="2"/>
    </font>
    <font>
      <b/>
      <sz val="12"/>
      <color rgb="FFFF0000"/>
      <name val="Tahoma"/>
      <family val="2"/>
    </font>
    <font>
      <b/>
      <sz val="11"/>
      <color theme="1"/>
      <name val="Arial Unicode MS"/>
      <family val="2"/>
    </font>
  </fonts>
  <fills count="4">
    <fill>
      <patternFill patternType="none"/>
    </fill>
    <fill>
      <patternFill patternType="gray125"/>
    </fill>
    <fill>
      <patternFill patternType="solid">
        <fgColor indexed="22"/>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24">
    <xf numFmtId="0" fontId="0" fillId="0" borderId="0" xfId="0"/>
    <xf numFmtId="0" fontId="1" fillId="0" borderId="0" xfId="1"/>
    <xf numFmtId="0" fontId="1" fillId="0" borderId="0" xfId="1" applyAlignment="1">
      <alignment horizontal="center" vertical="center"/>
    </xf>
    <xf numFmtId="49" fontId="1" fillId="0" borderId="0" xfId="1" applyNumberFormat="1" applyAlignment="1">
      <alignment horizontal="center" vertical="center"/>
    </xf>
    <xf numFmtId="0" fontId="3" fillId="0" borderId="1" xfId="1" applyFont="1" applyBorder="1" applyAlignment="1" applyProtection="1">
      <alignment horizontal="center" vertical="center"/>
      <protection hidden="1"/>
    </xf>
    <xf numFmtId="2" fontId="4" fillId="0" borderId="1" xfId="1" applyNumberFormat="1" applyFont="1" applyBorder="1" applyAlignment="1" applyProtection="1">
      <alignment horizontal="center" vertical="center" readingOrder="2"/>
      <protection hidden="1"/>
    </xf>
    <xf numFmtId="0" fontId="4" fillId="0" borderId="1" xfId="1" applyNumberFormat="1" applyFont="1" applyBorder="1" applyAlignment="1" applyProtection="1">
      <alignment horizontal="center" vertical="center" readingOrder="2"/>
      <protection hidden="1"/>
    </xf>
    <xf numFmtId="49" fontId="1" fillId="0" borderId="0" xfId="1" applyNumberFormat="1"/>
    <xf numFmtId="0" fontId="4" fillId="2" borderId="1" xfId="1" applyFont="1" applyFill="1" applyBorder="1" applyAlignment="1" applyProtection="1">
      <alignment horizontal="center" vertical="center" wrapText="1" readingOrder="2"/>
      <protection hidden="1"/>
    </xf>
    <xf numFmtId="49" fontId="4" fillId="2" borderId="1" xfId="1" applyNumberFormat="1" applyFont="1" applyFill="1" applyBorder="1" applyAlignment="1" applyProtection="1">
      <alignment horizontal="center" vertical="center" readingOrder="2"/>
      <protection hidden="1"/>
    </xf>
    <xf numFmtId="49" fontId="4" fillId="2" borderId="1" xfId="1" applyNumberFormat="1" applyFont="1" applyFill="1" applyBorder="1" applyAlignment="1" applyProtection="1">
      <alignment horizontal="center" vertical="center" wrapText="1" readingOrder="2"/>
      <protection hidden="1"/>
    </xf>
    <xf numFmtId="49" fontId="5" fillId="0" borderId="1" xfId="0" applyNumberFormat="1" applyFont="1" applyFill="1" applyBorder="1" applyAlignment="1" applyProtection="1">
      <alignment horizontal="center"/>
      <protection hidden="1"/>
    </xf>
    <xf numFmtId="0" fontId="7" fillId="2" borderId="1" xfId="1" applyFont="1" applyFill="1" applyBorder="1" applyAlignment="1" applyProtection="1">
      <alignment horizontal="center" vertical="center" wrapText="1" readingOrder="2"/>
      <protection hidden="1"/>
    </xf>
    <xf numFmtId="49" fontId="7" fillId="2" borderId="1" xfId="1" applyNumberFormat="1" applyFont="1" applyFill="1" applyBorder="1" applyAlignment="1" applyProtection="1">
      <alignment horizontal="center" vertical="center" wrapText="1" readingOrder="2"/>
      <protection hidden="1"/>
    </xf>
    <xf numFmtId="1" fontId="5" fillId="0" borderId="1" xfId="0" applyNumberFormat="1" applyFont="1" applyFill="1" applyBorder="1" applyAlignment="1" applyProtection="1">
      <alignment horizontal="center" vertical="center"/>
      <protection hidden="1"/>
    </xf>
    <xf numFmtId="0" fontId="4" fillId="0" borderId="1" xfId="1" applyNumberFormat="1" applyFont="1" applyBorder="1" applyAlignment="1" applyProtection="1">
      <alignment horizontal="center" vertical="center" shrinkToFit="1" readingOrder="2"/>
      <protection hidden="1"/>
    </xf>
    <xf numFmtId="2" fontId="4" fillId="3" borderId="1" xfId="1" applyNumberFormat="1" applyFont="1" applyFill="1" applyBorder="1" applyAlignment="1" applyProtection="1">
      <alignment horizontal="center" vertical="center" readingOrder="1"/>
      <protection hidden="1"/>
    </xf>
    <xf numFmtId="0" fontId="2" fillId="0" borderId="1" xfId="1" applyFont="1" applyBorder="1" applyAlignment="1" applyProtection="1">
      <alignment horizontal="center" vertical="center" shrinkToFit="1" readingOrder="2"/>
      <protection hidden="1"/>
    </xf>
    <xf numFmtId="0" fontId="4" fillId="0" borderId="1" xfId="1" applyNumberFormat="1" applyFont="1" applyBorder="1" applyAlignment="1" applyProtection="1">
      <alignment horizontal="center" vertical="center" wrapText="1" shrinkToFit="1" readingOrder="2"/>
      <protection hidden="1"/>
    </xf>
    <xf numFmtId="0" fontId="5" fillId="0" borderId="1" xfId="0" applyNumberFormat="1" applyFont="1" applyFill="1" applyBorder="1" applyAlignment="1" applyProtection="1">
      <alignment horizontal="center" vertical="center"/>
      <protection hidden="1"/>
    </xf>
    <xf numFmtId="12" fontId="5" fillId="3" borderId="1" xfId="0" applyNumberFormat="1" applyFont="1" applyFill="1" applyBorder="1" applyAlignment="1" applyProtection="1">
      <alignment horizontal="center" vertical="center"/>
      <protection locked="0" hidden="1"/>
    </xf>
    <xf numFmtId="0" fontId="4" fillId="0" borderId="0" xfId="1" applyFont="1" applyAlignment="1">
      <alignment horizontal="center" vertical="center" wrapText="1"/>
    </xf>
    <xf numFmtId="0" fontId="10" fillId="3" borderId="0" xfId="0" applyFont="1" applyFill="1" applyAlignment="1">
      <alignment horizontal="right" vertical="top" wrapText="1"/>
    </xf>
    <xf numFmtId="0" fontId="10" fillId="3" borderId="0" xfId="0" applyFont="1" applyFill="1" applyAlignment="1">
      <alignment horizontal="right" vertical="top"/>
    </xf>
  </cellXfs>
  <cellStyles count="2">
    <cellStyle name="Normal" xfId="0" builtinId="0"/>
    <cellStyle name="Normal 2" xfId="1"/>
  </cellStyles>
  <dxfs count="3">
    <dxf>
      <fill>
        <patternFill>
          <bgColor rgb="FFFFFF00"/>
        </patternFill>
      </fill>
    </dxf>
    <dxf>
      <fill>
        <patternFill>
          <bgColor rgb="FFFFFF00"/>
        </patternFill>
      </fill>
    </dxf>
    <dxf>
      <font>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3"/>
  <sheetViews>
    <sheetView rightToLeft="1" topLeftCell="B1" zoomScale="85" zoomScaleNormal="85" workbookViewId="0">
      <pane xSplit="3" ySplit="3" topLeftCell="E4" activePane="bottomRight" state="frozenSplit"/>
      <selection activeCell="B1" sqref="B1"/>
      <selection pane="topRight" activeCell="F1" sqref="F1"/>
      <selection pane="bottomLeft" activeCell="B5" sqref="B5"/>
      <selection pane="bottomRight" activeCell="B16" sqref="B16"/>
    </sheetView>
  </sheetViews>
  <sheetFormatPr defaultColWidth="9" defaultRowHeight="12.75"/>
  <cols>
    <col min="1" max="1" width="19" style="1" customWidth="1"/>
    <col min="2" max="2" width="20.42578125" style="1" customWidth="1"/>
    <col min="3" max="3" width="20.140625" style="3" hidden="1" customWidth="1"/>
    <col min="4" max="5" width="14.42578125" style="3" hidden="1" customWidth="1"/>
    <col min="6" max="7" width="14.42578125" style="2" hidden="1" customWidth="1"/>
    <col min="8" max="8" width="13" style="2" hidden="1" customWidth="1"/>
    <col min="9" max="10" width="9.5703125" style="2" hidden="1" customWidth="1"/>
    <col min="11" max="11" width="13" style="2" customWidth="1"/>
    <col min="12" max="12" width="57.42578125" style="2" hidden="1" customWidth="1"/>
    <col min="13" max="13" width="13.42578125" style="1" customWidth="1"/>
    <col min="14" max="16384" width="9" style="1"/>
  </cols>
  <sheetData>
    <row r="1" spans="2:13" ht="93" hidden="1" customHeight="1">
      <c r="C1" s="21" t="s">
        <v>45</v>
      </c>
      <c r="D1" s="21"/>
      <c r="E1" s="21"/>
      <c r="F1" s="21"/>
      <c r="G1" s="21"/>
      <c r="H1" s="21"/>
      <c r="I1" s="21"/>
      <c r="J1" s="21"/>
      <c r="K1" s="21"/>
      <c r="L1" s="21"/>
    </row>
    <row r="2" spans="2:13" hidden="1"/>
    <row r="3" spans="2:13" ht="50.25" customHeight="1">
      <c r="B3" s="9" t="s">
        <v>4</v>
      </c>
      <c r="C3" s="9" t="s">
        <v>3</v>
      </c>
      <c r="D3" s="13" t="s">
        <v>7</v>
      </c>
      <c r="E3" s="10" t="s">
        <v>6</v>
      </c>
      <c r="F3" s="12" t="s">
        <v>11</v>
      </c>
      <c r="G3" s="8" t="s">
        <v>10</v>
      </c>
      <c r="H3" s="8" t="s">
        <v>12</v>
      </c>
      <c r="I3" s="8" t="s">
        <v>2</v>
      </c>
      <c r="J3" s="8" t="s">
        <v>8</v>
      </c>
      <c r="K3" s="8" t="s">
        <v>1</v>
      </c>
      <c r="L3" s="8" t="s">
        <v>13</v>
      </c>
    </row>
    <row r="4" spans="2:13" ht="26.25" customHeight="1">
      <c r="B4" s="14">
        <v>91236066260047</v>
      </c>
      <c r="C4" s="11" t="s">
        <v>16</v>
      </c>
      <c r="D4" s="6">
        <v>1.2</v>
      </c>
      <c r="E4" s="6">
        <v>0</v>
      </c>
      <c r="F4" s="5">
        <f>((1.5*(H4+G4))/17)+D4</f>
        <v>2.0602941176470591</v>
      </c>
      <c r="G4" s="5">
        <v>4</v>
      </c>
      <c r="H4" s="6">
        <v>5.75</v>
      </c>
      <c r="I4" s="5">
        <f>H4+G4+F4+E4</f>
        <v>11.810294117647059</v>
      </c>
      <c r="J4" s="5">
        <f t="shared" ref="J4" si="0">CEILING(I4,0.25)</f>
        <v>12</v>
      </c>
      <c r="K4" s="4">
        <f>IF(J4&lt;9,9.5,IF(J4&lt;10,10,IF(J4&gt;20,20,J4)))</f>
        <v>12</v>
      </c>
      <c r="L4" s="15"/>
    </row>
    <row r="5" spans="2:13" ht="26.25" customHeight="1">
      <c r="B5" s="14">
        <v>93236066180191</v>
      </c>
      <c r="C5" s="11" t="s">
        <v>17</v>
      </c>
      <c r="D5" s="6">
        <v>2.5</v>
      </c>
      <c r="E5" s="6">
        <v>0</v>
      </c>
      <c r="F5" s="5">
        <f>((1.5*(H5+G5))/17)+D5</f>
        <v>3.3382352941176472</v>
      </c>
      <c r="G5" s="5">
        <v>0</v>
      </c>
      <c r="H5" s="6">
        <v>9.5</v>
      </c>
      <c r="I5" s="5">
        <f>H5+G5+F5+E5</f>
        <v>12.838235294117647</v>
      </c>
      <c r="J5" s="5">
        <f t="shared" ref="J5" si="1">CEILING(I5,0.25)</f>
        <v>13</v>
      </c>
      <c r="K5" s="4">
        <f>IF(J5&lt;9,9.5,IF(J5&lt;10,10,IF(J5&gt;20,20,J5)))</f>
        <v>13</v>
      </c>
      <c r="L5" s="15" t="s">
        <v>58</v>
      </c>
    </row>
    <row r="6" spans="2:13" ht="26.25" customHeight="1">
      <c r="B6" s="14">
        <v>92116001160041</v>
      </c>
      <c r="C6" s="11" t="s">
        <v>18</v>
      </c>
      <c r="D6" s="6">
        <v>1.3</v>
      </c>
      <c r="E6" s="6">
        <v>2</v>
      </c>
      <c r="F6" s="5">
        <f t="shared" ref="F6:F33" si="2">((1.5*(H6+G6))/17)+D6</f>
        <v>2.0279411764705881</v>
      </c>
      <c r="G6" s="5">
        <v>2.5</v>
      </c>
      <c r="H6" s="6">
        <v>5.75</v>
      </c>
      <c r="I6" s="5">
        <f t="shared" ref="I6:I33" si="3">H6+G6+F6+E6</f>
        <v>12.277941176470588</v>
      </c>
      <c r="J6" s="5">
        <f t="shared" ref="J6:J33" si="4">CEILING(I6,0.25)</f>
        <v>12.5</v>
      </c>
      <c r="K6" s="4">
        <f t="shared" ref="K6:K33" si="5">IF(J6&lt;9,9.5,IF(J6&lt;10,10,IF(J6&gt;20,20,J6)))</f>
        <v>12.5</v>
      </c>
      <c r="L6" s="15" t="s">
        <v>46</v>
      </c>
    </row>
    <row r="7" spans="2:13" ht="26.25" customHeight="1">
      <c r="B7" s="14">
        <v>93236066180220</v>
      </c>
      <c r="C7" s="11" t="s">
        <v>19</v>
      </c>
      <c r="D7" s="6">
        <v>2.2000000000000002</v>
      </c>
      <c r="E7" s="6">
        <v>0</v>
      </c>
      <c r="F7" s="5">
        <f t="shared" si="2"/>
        <v>3.3911764705882357</v>
      </c>
      <c r="G7" s="5">
        <v>2</v>
      </c>
      <c r="H7" s="6">
        <v>11.5</v>
      </c>
      <c r="I7" s="5">
        <f t="shared" si="3"/>
        <v>16.891176470588235</v>
      </c>
      <c r="J7" s="5">
        <f t="shared" si="4"/>
        <v>17</v>
      </c>
      <c r="K7" s="4">
        <f t="shared" si="5"/>
        <v>17</v>
      </c>
      <c r="L7" s="15" t="s">
        <v>47</v>
      </c>
      <c r="M7" s="7"/>
    </row>
    <row r="8" spans="2:13" ht="26.25" customHeight="1">
      <c r="B8" s="14">
        <v>93236066180043</v>
      </c>
      <c r="C8" s="11" t="s">
        <v>20</v>
      </c>
      <c r="D8" s="6">
        <v>1.5</v>
      </c>
      <c r="E8" s="6">
        <v>0</v>
      </c>
      <c r="F8" s="5">
        <f t="shared" si="2"/>
        <v>2.2720588235294117</v>
      </c>
      <c r="G8" s="5">
        <v>1.5</v>
      </c>
      <c r="H8" s="6">
        <v>7.25</v>
      </c>
      <c r="I8" s="5">
        <f t="shared" si="3"/>
        <v>11.022058823529411</v>
      </c>
      <c r="J8" s="5">
        <f t="shared" si="4"/>
        <v>11.25</v>
      </c>
      <c r="K8" s="4">
        <f t="shared" si="5"/>
        <v>11.25</v>
      </c>
      <c r="L8" s="15" t="s">
        <v>48</v>
      </c>
    </row>
    <row r="9" spans="2:13" ht="26.25" customHeight="1">
      <c r="B9" s="14">
        <v>91236053280075</v>
      </c>
      <c r="C9" s="11" t="s">
        <v>21</v>
      </c>
      <c r="D9" s="6">
        <v>2.2000000000000002</v>
      </c>
      <c r="E9" s="6">
        <v>0</v>
      </c>
      <c r="F9" s="5">
        <f t="shared" ref="F9" si="6">((1.5*(H9+G9))/17)+D9</f>
        <v>3.3029411764705885</v>
      </c>
      <c r="G9" s="5">
        <v>4</v>
      </c>
      <c r="H9" s="6">
        <v>8.5</v>
      </c>
      <c r="I9" s="5">
        <f t="shared" ref="I9" si="7">H9+G9+F9+E9</f>
        <v>15.802941176470588</v>
      </c>
      <c r="J9" s="5">
        <f t="shared" ref="J9" si="8">CEILING(I9,0.25)</f>
        <v>16</v>
      </c>
      <c r="K9" s="4">
        <f t="shared" ref="K9" si="9">IF(J9&lt;9,9.5,IF(J9&lt;10,10,IF(J9&gt;20,20,J9)))</f>
        <v>16</v>
      </c>
      <c r="L9" s="17"/>
    </row>
    <row r="10" spans="2:13" ht="26.25" customHeight="1">
      <c r="B10" s="14">
        <v>93236066180221</v>
      </c>
      <c r="C10" s="11" t="s">
        <v>22</v>
      </c>
      <c r="D10" s="6" t="s">
        <v>5</v>
      </c>
      <c r="E10" s="6" t="s">
        <v>5</v>
      </c>
      <c r="F10" s="6" t="s">
        <v>5</v>
      </c>
      <c r="G10" s="5" t="s">
        <v>5</v>
      </c>
      <c r="H10" s="6" t="s">
        <v>5</v>
      </c>
      <c r="I10" s="6" t="s">
        <v>5</v>
      </c>
      <c r="J10" s="6" t="s">
        <v>5</v>
      </c>
      <c r="K10" s="6" t="s">
        <v>5</v>
      </c>
      <c r="L10" s="6" t="s">
        <v>49</v>
      </c>
    </row>
    <row r="11" spans="2:13" ht="26.25" customHeight="1">
      <c r="B11" s="14">
        <v>93236066180049</v>
      </c>
      <c r="C11" s="11" t="s">
        <v>23</v>
      </c>
      <c r="D11" s="6">
        <v>2</v>
      </c>
      <c r="E11" s="6">
        <v>0</v>
      </c>
      <c r="F11" s="5">
        <f t="shared" ref="F11" si="10">((1.5*(H11+G11))/17)+D11</f>
        <v>2.9264705882352944</v>
      </c>
      <c r="G11" s="5">
        <v>1.5</v>
      </c>
      <c r="H11" s="6">
        <v>9</v>
      </c>
      <c r="I11" s="5">
        <f t="shared" ref="I11" si="11">H11+G11+F11+E11</f>
        <v>13.426470588235293</v>
      </c>
      <c r="J11" s="5">
        <f t="shared" ref="J11" si="12">CEILING(I11,0.25)</f>
        <v>13.5</v>
      </c>
      <c r="K11" s="4">
        <f t="shared" ref="K11" si="13">IF(J11&lt;9,9.5,IF(J11&lt;10,10,IF(J11&gt;20,20,J11)))</f>
        <v>13.5</v>
      </c>
      <c r="L11" s="17" t="s">
        <v>48</v>
      </c>
    </row>
    <row r="12" spans="2:13" ht="26.25" customHeight="1">
      <c r="B12" s="14">
        <v>93236066180222</v>
      </c>
      <c r="C12" s="11" t="s">
        <v>24</v>
      </c>
      <c r="D12" s="6">
        <v>2</v>
      </c>
      <c r="E12" s="6">
        <v>0</v>
      </c>
      <c r="F12" s="5">
        <f t="shared" si="2"/>
        <v>3.0367647058823533</v>
      </c>
      <c r="G12" s="5">
        <v>2</v>
      </c>
      <c r="H12" s="6">
        <v>9.75</v>
      </c>
      <c r="I12" s="5">
        <f t="shared" si="3"/>
        <v>14.786764705882353</v>
      </c>
      <c r="J12" s="5">
        <f t="shared" si="4"/>
        <v>15</v>
      </c>
      <c r="K12" s="4">
        <f t="shared" si="5"/>
        <v>15</v>
      </c>
      <c r="L12" s="15" t="s">
        <v>50</v>
      </c>
    </row>
    <row r="13" spans="2:13" ht="26.25" customHeight="1">
      <c r="B13" s="14">
        <v>93236066180051</v>
      </c>
      <c r="C13" s="11" t="s">
        <v>25</v>
      </c>
      <c r="D13" s="6">
        <v>0.7</v>
      </c>
      <c r="E13" s="6">
        <v>2</v>
      </c>
      <c r="F13" s="5">
        <f t="shared" si="2"/>
        <v>1.361764705882353</v>
      </c>
      <c r="G13" s="5">
        <v>2</v>
      </c>
      <c r="H13" s="6">
        <v>5.5</v>
      </c>
      <c r="I13" s="5">
        <f t="shared" si="3"/>
        <v>10.861764705882353</v>
      </c>
      <c r="J13" s="5">
        <f t="shared" si="4"/>
        <v>11</v>
      </c>
      <c r="K13" s="4">
        <f t="shared" si="5"/>
        <v>11</v>
      </c>
      <c r="L13" s="15" t="s">
        <v>52</v>
      </c>
    </row>
    <row r="14" spans="2:13" ht="26.25" customHeight="1">
      <c r="B14" s="14">
        <v>93236066180270</v>
      </c>
      <c r="C14" s="11" t="s">
        <v>26</v>
      </c>
      <c r="D14" s="6">
        <v>0.3</v>
      </c>
      <c r="E14" s="6">
        <v>2</v>
      </c>
      <c r="F14" s="5">
        <f t="shared" si="2"/>
        <v>1.3147058823529412</v>
      </c>
      <c r="G14" s="5">
        <v>4</v>
      </c>
      <c r="H14" s="6">
        <v>7.5</v>
      </c>
      <c r="I14" s="5">
        <f t="shared" si="3"/>
        <v>14.814705882352941</v>
      </c>
      <c r="J14" s="5">
        <f t="shared" si="4"/>
        <v>15</v>
      </c>
      <c r="K14" s="4">
        <f t="shared" si="5"/>
        <v>15</v>
      </c>
      <c r="L14" s="15"/>
    </row>
    <row r="15" spans="2:13" ht="26.25" customHeight="1">
      <c r="B15" s="14">
        <v>93236066180223</v>
      </c>
      <c r="C15" s="11" t="s">
        <v>27</v>
      </c>
      <c r="D15" s="6">
        <v>1.3</v>
      </c>
      <c r="E15" s="6">
        <v>0</v>
      </c>
      <c r="F15" s="5">
        <f t="shared" si="2"/>
        <v>2.072058823529412</v>
      </c>
      <c r="G15" s="5">
        <v>3</v>
      </c>
      <c r="H15" s="6">
        <v>5.75</v>
      </c>
      <c r="I15" s="5">
        <f t="shared" si="3"/>
        <v>10.822058823529412</v>
      </c>
      <c r="J15" s="5">
        <f t="shared" si="4"/>
        <v>11</v>
      </c>
      <c r="K15" s="4">
        <f t="shared" si="5"/>
        <v>11</v>
      </c>
      <c r="L15" s="15"/>
    </row>
    <row r="16" spans="2:13" ht="26.25" customHeight="1">
      <c r="B16" s="14">
        <v>93236066180054</v>
      </c>
      <c r="C16" s="11" t="s">
        <v>28</v>
      </c>
      <c r="D16" s="6">
        <v>-0.5</v>
      </c>
      <c r="E16" s="6">
        <v>0</v>
      </c>
      <c r="F16" s="5">
        <f t="shared" si="2"/>
        <v>-8.0882352941176461E-2</v>
      </c>
      <c r="G16" s="5">
        <v>0</v>
      </c>
      <c r="H16" s="6">
        <v>4.75</v>
      </c>
      <c r="I16" s="5">
        <f t="shared" si="3"/>
        <v>4.6691176470588234</v>
      </c>
      <c r="J16" s="5">
        <f t="shared" si="4"/>
        <v>4.75</v>
      </c>
      <c r="K16" s="4">
        <f t="shared" si="5"/>
        <v>9.5</v>
      </c>
      <c r="L16" s="15" t="s">
        <v>51</v>
      </c>
    </row>
    <row r="17" spans="2:12" ht="26.25" customHeight="1">
      <c r="B17" s="14">
        <v>93236066180055</v>
      </c>
      <c r="C17" s="11" t="s">
        <v>29</v>
      </c>
      <c r="D17" s="6">
        <v>0.4</v>
      </c>
      <c r="E17" s="6">
        <v>0</v>
      </c>
      <c r="F17" s="5">
        <f t="shared" si="2"/>
        <v>1.1499999999999999</v>
      </c>
      <c r="G17" s="5">
        <v>2</v>
      </c>
      <c r="H17" s="6">
        <v>6.5</v>
      </c>
      <c r="I17" s="5">
        <f t="shared" si="3"/>
        <v>9.65</v>
      </c>
      <c r="J17" s="5">
        <f t="shared" si="4"/>
        <v>9.75</v>
      </c>
      <c r="K17" s="4">
        <f t="shared" si="5"/>
        <v>10</v>
      </c>
      <c r="L17" s="15" t="s">
        <v>52</v>
      </c>
    </row>
    <row r="18" spans="2:12" ht="26.25" customHeight="1">
      <c r="B18" s="14">
        <v>93236066180195</v>
      </c>
      <c r="C18" s="11" t="s">
        <v>30</v>
      </c>
      <c r="D18" s="6">
        <v>2.4</v>
      </c>
      <c r="E18" s="6">
        <v>0</v>
      </c>
      <c r="F18" s="5">
        <f t="shared" si="2"/>
        <v>3.2823529411764705</v>
      </c>
      <c r="G18" s="5">
        <v>1.5</v>
      </c>
      <c r="H18" s="6">
        <v>8.5</v>
      </c>
      <c r="I18" s="5">
        <f t="shared" si="3"/>
        <v>13.28235294117647</v>
      </c>
      <c r="J18" s="5">
        <f t="shared" si="4"/>
        <v>13.5</v>
      </c>
      <c r="K18" s="4">
        <f t="shared" si="5"/>
        <v>13.5</v>
      </c>
      <c r="L18" s="15" t="s">
        <v>48</v>
      </c>
    </row>
    <row r="19" spans="2:12" ht="26.25" customHeight="1">
      <c r="B19" s="14">
        <v>91236066280106</v>
      </c>
      <c r="C19" s="11" t="s">
        <v>9</v>
      </c>
      <c r="D19" s="6">
        <v>0</v>
      </c>
      <c r="E19" s="6">
        <v>0</v>
      </c>
      <c r="F19" s="5">
        <f t="shared" si="2"/>
        <v>1.4558823529411764</v>
      </c>
      <c r="G19" s="5">
        <v>4.5</v>
      </c>
      <c r="H19" s="6">
        <v>12</v>
      </c>
      <c r="I19" s="5">
        <f t="shared" si="3"/>
        <v>17.955882352941178</v>
      </c>
      <c r="J19" s="5">
        <f t="shared" si="4"/>
        <v>18</v>
      </c>
      <c r="K19" s="4">
        <f t="shared" si="5"/>
        <v>18</v>
      </c>
      <c r="L19" s="15"/>
    </row>
    <row r="20" spans="2:12" ht="26.25" customHeight="1">
      <c r="B20" s="14">
        <v>93236066180226</v>
      </c>
      <c r="C20" s="11" t="s">
        <v>31</v>
      </c>
      <c r="D20" s="6">
        <v>1</v>
      </c>
      <c r="E20" s="6">
        <v>0</v>
      </c>
      <c r="F20" s="5">
        <f t="shared" si="2"/>
        <v>2.1691176470588234</v>
      </c>
      <c r="G20" s="5">
        <v>3</v>
      </c>
      <c r="H20" s="6">
        <v>10.25</v>
      </c>
      <c r="I20" s="5">
        <f t="shared" si="3"/>
        <v>15.419117647058822</v>
      </c>
      <c r="J20" s="5">
        <f t="shared" si="4"/>
        <v>15.5</v>
      </c>
      <c r="K20" s="4">
        <f t="shared" si="5"/>
        <v>15.5</v>
      </c>
      <c r="L20" s="15"/>
    </row>
    <row r="21" spans="2:12" ht="26.25" customHeight="1">
      <c r="B21" s="14">
        <v>93236066180058</v>
      </c>
      <c r="C21" s="11" t="s">
        <v>32</v>
      </c>
      <c r="D21" s="6">
        <v>2</v>
      </c>
      <c r="E21" s="6">
        <v>2</v>
      </c>
      <c r="F21" s="5">
        <f t="shared" si="2"/>
        <v>3.3897058823529411</v>
      </c>
      <c r="G21" s="5">
        <v>4</v>
      </c>
      <c r="H21" s="6">
        <v>11.75</v>
      </c>
      <c r="I21" s="5">
        <f t="shared" si="3"/>
        <v>21.139705882352942</v>
      </c>
      <c r="J21" s="5">
        <f t="shared" si="4"/>
        <v>21.25</v>
      </c>
      <c r="K21" s="4">
        <f t="shared" si="5"/>
        <v>20</v>
      </c>
      <c r="L21" s="15"/>
    </row>
    <row r="22" spans="2:12" ht="26.25" customHeight="1">
      <c r="B22" s="14">
        <v>93236066180258</v>
      </c>
      <c r="C22" s="11" t="s">
        <v>33</v>
      </c>
      <c r="D22" s="6">
        <v>0</v>
      </c>
      <c r="E22" s="6">
        <v>0</v>
      </c>
      <c r="F22" s="5">
        <f t="shared" si="2"/>
        <v>1.2352941176470589</v>
      </c>
      <c r="G22" s="5">
        <v>3</v>
      </c>
      <c r="H22" s="6">
        <v>11</v>
      </c>
      <c r="I22" s="5">
        <f t="shared" ref="I22:I23" si="14">H22+G22+F22+E22</f>
        <v>15.235294117647058</v>
      </c>
      <c r="J22" s="5">
        <f t="shared" ref="J22:J23" si="15">CEILING(I22,0.25)</f>
        <v>15.25</v>
      </c>
      <c r="K22" s="4">
        <f t="shared" ref="K22:K23" si="16">IF(J22&lt;9,9.5,IF(J22&lt;10,10,IF(J22&gt;20,20,J22)))</f>
        <v>15.25</v>
      </c>
      <c r="L22" s="15"/>
    </row>
    <row r="23" spans="2:12" ht="26.25" customHeight="1">
      <c r="B23" s="14">
        <v>93236066180264</v>
      </c>
      <c r="C23" s="11" t="s">
        <v>34</v>
      </c>
      <c r="D23" s="6">
        <v>1</v>
      </c>
      <c r="E23" s="6">
        <v>0</v>
      </c>
      <c r="F23" s="5">
        <f t="shared" si="2"/>
        <v>2.2132352941176467</v>
      </c>
      <c r="G23" s="5">
        <v>2.5</v>
      </c>
      <c r="H23" s="6">
        <v>11.25</v>
      </c>
      <c r="I23" s="5">
        <f t="shared" si="14"/>
        <v>15.963235294117647</v>
      </c>
      <c r="J23" s="5">
        <f t="shared" si="15"/>
        <v>16</v>
      </c>
      <c r="K23" s="4">
        <f t="shared" si="16"/>
        <v>16</v>
      </c>
      <c r="L23" s="17" t="s">
        <v>47</v>
      </c>
    </row>
    <row r="24" spans="2:12" ht="26.25" customHeight="1">
      <c r="B24" s="14">
        <v>91136053230308</v>
      </c>
      <c r="C24" s="11" t="s">
        <v>35</v>
      </c>
      <c r="D24" s="6">
        <v>2.8</v>
      </c>
      <c r="E24" s="6">
        <v>0</v>
      </c>
      <c r="F24" s="5">
        <f t="shared" si="2"/>
        <v>3.5279411764705881</v>
      </c>
      <c r="G24" s="5">
        <v>3.5</v>
      </c>
      <c r="H24" s="6">
        <v>4.75</v>
      </c>
      <c r="I24" s="5">
        <f t="shared" si="3"/>
        <v>11.777941176470588</v>
      </c>
      <c r="J24" s="5">
        <f t="shared" si="4"/>
        <v>12</v>
      </c>
      <c r="K24" s="4">
        <f t="shared" si="5"/>
        <v>12</v>
      </c>
      <c r="L24" s="15" t="s">
        <v>57</v>
      </c>
    </row>
    <row r="25" spans="2:12" ht="26.25" customHeight="1">
      <c r="B25" s="14">
        <v>93236066180273</v>
      </c>
      <c r="C25" s="11" t="s">
        <v>36</v>
      </c>
      <c r="D25" s="6">
        <v>2.4</v>
      </c>
      <c r="E25" s="6">
        <v>0</v>
      </c>
      <c r="F25" s="5">
        <f t="shared" si="2"/>
        <v>3.7676470588235293</v>
      </c>
      <c r="G25" s="5">
        <v>4</v>
      </c>
      <c r="H25" s="6">
        <v>11.5</v>
      </c>
      <c r="I25" s="5">
        <f t="shared" si="3"/>
        <v>19.267647058823528</v>
      </c>
      <c r="J25" s="5">
        <f t="shared" si="4"/>
        <v>19.5</v>
      </c>
      <c r="K25" s="4">
        <f t="shared" si="5"/>
        <v>19.5</v>
      </c>
      <c r="L25" s="15"/>
    </row>
    <row r="26" spans="2:12" ht="26.25" customHeight="1">
      <c r="B26" s="14">
        <v>93236066180228</v>
      </c>
      <c r="C26" s="11" t="s">
        <v>37</v>
      </c>
      <c r="D26" s="6">
        <v>1</v>
      </c>
      <c r="E26" s="6">
        <v>0</v>
      </c>
      <c r="F26" s="5">
        <f t="shared" si="2"/>
        <v>2.2132352941176467</v>
      </c>
      <c r="G26" s="5">
        <v>2</v>
      </c>
      <c r="H26" s="6">
        <v>11.75</v>
      </c>
      <c r="I26" s="5">
        <f t="shared" ref="I26" si="17">H26+G26+F26+E26</f>
        <v>15.963235294117647</v>
      </c>
      <c r="J26" s="5">
        <f t="shared" ref="J26" si="18">CEILING(I26,0.25)</f>
        <v>16</v>
      </c>
      <c r="K26" s="4">
        <f t="shared" ref="K26" si="19">IF(J26&lt;9,9.5,IF(J26&lt;10,10,IF(J26&gt;20,20,J26)))</f>
        <v>16</v>
      </c>
      <c r="L26" s="17" t="s">
        <v>53</v>
      </c>
    </row>
    <row r="27" spans="2:12" ht="26.25" customHeight="1">
      <c r="B27" s="14">
        <v>93236066180215</v>
      </c>
      <c r="C27" s="11" t="s">
        <v>38</v>
      </c>
      <c r="D27" s="6">
        <v>0.6</v>
      </c>
      <c r="E27" s="6">
        <v>0</v>
      </c>
      <c r="F27" s="5">
        <f t="shared" si="2"/>
        <v>1.5044117647058823</v>
      </c>
      <c r="G27" s="5">
        <v>1</v>
      </c>
      <c r="H27" s="6">
        <v>9.25</v>
      </c>
      <c r="I27" s="5">
        <f t="shared" si="3"/>
        <v>11.754411764705882</v>
      </c>
      <c r="J27" s="5">
        <f t="shared" si="4"/>
        <v>12</v>
      </c>
      <c r="K27" s="4">
        <f t="shared" si="5"/>
        <v>12</v>
      </c>
      <c r="L27" s="15" t="s">
        <v>54</v>
      </c>
    </row>
    <row r="28" spans="2:12" ht="26.25" customHeight="1">
      <c r="B28" s="14">
        <v>93236066180229</v>
      </c>
      <c r="C28" s="11" t="s">
        <v>39</v>
      </c>
      <c r="D28" s="6">
        <v>1.2</v>
      </c>
      <c r="E28" s="6">
        <v>0</v>
      </c>
      <c r="F28" s="5">
        <f t="shared" si="2"/>
        <v>2.302941176470588</v>
      </c>
      <c r="G28" s="5">
        <v>1.5</v>
      </c>
      <c r="H28" s="6">
        <v>11</v>
      </c>
      <c r="I28" s="5">
        <f t="shared" si="3"/>
        <v>14.802941176470588</v>
      </c>
      <c r="J28" s="5">
        <f t="shared" si="4"/>
        <v>15</v>
      </c>
      <c r="K28" s="4">
        <f t="shared" si="5"/>
        <v>15</v>
      </c>
      <c r="L28" s="15" t="s">
        <v>48</v>
      </c>
    </row>
    <row r="29" spans="2:12" ht="25.5" customHeight="1">
      <c r="B29" s="14">
        <v>91236066280276</v>
      </c>
      <c r="C29" s="11" t="s">
        <v>40</v>
      </c>
      <c r="D29" s="6">
        <v>1.5</v>
      </c>
      <c r="E29" s="6">
        <v>0</v>
      </c>
      <c r="F29" s="5">
        <f t="shared" si="2"/>
        <v>2.3823529411764706</v>
      </c>
      <c r="G29" s="5">
        <v>2.5</v>
      </c>
      <c r="H29" s="6">
        <v>7.5</v>
      </c>
      <c r="I29" s="5">
        <f t="shared" si="3"/>
        <v>12.382352941176471</v>
      </c>
      <c r="J29" s="5">
        <f t="shared" si="4"/>
        <v>12.5</v>
      </c>
      <c r="K29" s="4">
        <f t="shared" si="5"/>
        <v>12.5</v>
      </c>
      <c r="L29" s="15" t="s">
        <v>46</v>
      </c>
    </row>
    <row r="30" spans="2:12" ht="25.5" customHeight="1">
      <c r="B30" s="14">
        <v>93236066180231</v>
      </c>
      <c r="C30" s="11" t="s">
        <v>41</v>
      </c>
      <c r="D30" s="6">
        <v>1.7</v>
      </c>
      <c r="E30" s="6">
        <v>0</v>
      </c>
      <c r="F30" s="5">
        <f t="shared" si="2"/>
        <v>2.6926470588235292</v>
      </c>
      <c r="G30" s="5">
        <v>2</v>
      </c>
      <c r="H30" s="6">
        <v>9.25</v>
      </c>
      <c r="I30" s="5">
        <f t="shared" si="3"/>
        <v>13.942647058823528</v>
      </c>
      <c r="J30" s="5">
        <f t="shared" si="4"/>
        <v>14</v>
      </c>
      <c r="K30" s="4">
        <f t="shared" si="5"/>
        <v>14</v>
      </c>
      <c r="L30" s="15" t="s">
        <v>53</v>
      </c>
    </row>
    <row r="31" spans="2:12" ht="25.5" customHeight="1">
      <c r="B31" s="14">
        <v>93236066180066</v>
      </c>
      <c r="C31" s="11" t="s">
        <v>42</v>
      </c>
      <c r="D31" s="6">
        <v>2</v>
      </c>
      <c r="E31" s="6">
        <v>0</v>
      </c>
      <c r="F31" s="5">
        <f t="shared" si="2"/>
        <v>2.9264705882352944</v>
      </c>
      <c r="G31" s="5">
        <v>2.5</v>
      </c>
      <c r="H31" s="6">
        <v>8</v>
      </c>
      <c r="I31" s="5">
        <f t="shared" si="3"/>
        <v>13.426470588235293</v>
      </c>
      <c r="J31" s="5">
        <f t="shared" si="4"/>
        <v>13.5</v>
      </c>
      <c r="K31" s="4">
        <f t="shared" si="5"/>
        <v>13.5</v>
      </c>
      <c r="L31" s="15" t="s">
        <v>55</v>
      </c>
    </row>
    <row r="32" spans="2:12" ht="25.5" customHeight="1">
      <c r="B32" s="14">
        <v>93236066180067</v>
      </c>
      <c r="C32" s="11" t="s">
        <v>43</v>
      </c>
      <c r="D32" s="6">
        <v>0.5</v>
      </c>
      <c r="E32" s="6">
        <v>0</v>
      </c>
      <c r="F32" s="5">
        <f t="shared" si="2"/>
        <v>1.3382352941176472</v>
      </c>
      <c r="G32" s="5">
        <v>0</v>
      </c>
      <c r="H32" s="6">
        <v>9.5</v>
      </c>
      <c r="I32" s="5">
        <f t="shared" si="3"/>
        <v>10.838235294117647</v>
      </c>
      <c r="J32" s="5">
        <f t="shared" si="4"/>
        <v>11</v>
      </c>
      <c r="K32" s="4">
        <f t="shared" si="5"/>
        <v>11</v>
      </c>
      <c r="L32" s="15" t="s">
        <v>56</v>
      </c>
    </row>
    <row r="33" spans="2:12" ht="25.5" customHeight="1">
      <c r="B33" s="14">
        <v>93236066180068</v>
      </c>
      <c r="C33" s="11" t="s">
        <v>44</v>
      </c>
      <c r="D33" s="6">
        <v>1.7</v>
      </c>
      <c r="E33" s="6">
        <v>0</v>
      </c>
      <c r="F33" s="5">
        <f t="shared" si="2"/>
        <v>2.5161764705882352</v>
      </c>
      <c r="G33" s="5">
        <v>1.5</v>
      </c>
      <c r="H33" s="6">
        <v>7.75</v>
      </c>
      <c r="I33" s="5">
        <f t="shared" si="3"/>
        <v>11.766176470588235</v>
      </c>
      <c r="J33" s="5">
        <f t="shared" si="4"/>
        <v>12</v>
      </c>
      <c r="K33" s="4">
        <f t="shared" si="5"/>
        <v>12</v>
      </c>
      <c r="L33" s="15" t="s">
        <v>48</v>
      </c>
    </row>
  </sheetData>
  <sheetProtection algorithmName="SHA-512" hashValue="N85kULoQuJsnQBMl+xl/HiGt0KvahL4J0GGS0bMyglMMUBkaC7l/CiALeAaAGxiu7Gkto3lOYey4F09xahL1Lg==" saltValue="r0O6y3NwhBVFOFOF4pKMSA==" spinCount="100000" sheet="1" objects="1" scenarios="1" autoFilter="0"/>
  <autoFilter ref="B3:L33"/>
  <mergeCells count="1">
    <mergeCell ref="C1:L1"/>
  </mergeCells>
  <conditionalFormatting sqref="I4:K9 I11:K33">
    <cfRule type="cellIs" dxfId="2" priority="2" stopIfTrue="1" operator="lessThan">
      <formula>10</formula>
    </cfRule>
  </conditionalFormatting>
  <conditionalFormatting sqref="B4:B33">
    <cfRule type="expression" dxfId="1" priority="1">
      <formula>OR(LEFT(B4,2)="91",LEFT(B4,2)="92")</formula>
    </cfRule>
  </conditionalFormatting>
  <printOptions horizontalCentered="1"/>
  <pageMargins left="0.25" right="0.25" top="0.55000000000000004" bottom="0.76" header="0.5" footer="0.78"/>
  <pageSetup scale="80" fitToHeight="4" orientation="portrait" horizontalDpi="4294967292" verticalDpi="1200" r:id="rId1"/>
  <headerFooter alignWithMargins="0">
    <oddHeader>&amp;LPage &amp;P of &amp;N</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N10"/>
  <sheetViews>
    <sheetView rightToLeft="1" tabSelected="1" zoomScale="85" zoomScaleNormal="85" workbookViewId="0">
      <selection activeCell="B4" sqref="B4"/>
    </sheetView>
  </sheetViews>
  <sheetFormatPr defaultRowHeight="15"/>
  <cols>
    <col min="1" max="1" width="5.140625" customWidth="1"/>
    <col min="2" max="2" width="22.28515625" customWidth="1"/>
    <col min="3" max="3" width="28.7109375" customWidth="1"/>
    <col min="4" max="4" width="15.140625" customWidth="1"/>
    <col min="5" max="5" width="14.140625" customWidth="1"/>
    <col min="6" max="6" width="16.140625" customWidth="1"/>
    <col min="7" max="7" width="14" customWidth="1"/>
    <col min="8" max="8" width="13.7109375" customWidth="1"/>
    <col min="9" max="9" width="12.42578125" customWidth="1"/>
    <col min="10" max="10" width="51.28515625" customWidth="1"/>
  </cols>
  <sheetData>
    <row r="1" spans="2:14" s="1" customFormat="1" ht="114" customHeight="1">
      <c r="C1" s="21" t="s">
        <v>45</v>
      </c>
      <c r="D1" s="21"/>
      <c r="E1" s="21"/>
      <c r="F1" s="21"/>
      <c r="G1" s="21"/>
      <c r="H1" s="21"/>
      <c r="I1" s="21"/>
      <c r="J1" s="21"/>
      <c r="K1" s="21"/>
      <c r="L1" s="21"/>
      <c r="M1" s="21"/>
      <c r="N1" s="21"/>
    </row>
    <row r="2" spans="2:14" s="1" customFormat="1" ht="12.75">
      <c r="C2" s="3"/>
      <c r="D2" s="2"/>
      <c r="E2" s="2"/>
      <c r="F2" s="2"/>
      <c r="G2" s="2"/>
      <c r="H2" s="2"/>
      <c r="I2" s="2"/>
      <c r="J2" s="2"/>
    </row>
    <row r="3" spans="2:14" s="1" customFormat="1" ht="50.25" customHeight="1">
      <c r="B3" s="9" t="s">
        <v>4</v>
      </c>
      <c r="C3" s="9" t="s">
        <v>3</v>
      </c>
      <c r="D3" s="12" t="s">
        <v>15</v>
      </c>
      <c r="E3" s="8" t="s">
        <v>10</v>
      </c>
      <c r="F3" s="10" t="s">
        <v>6</v>
      </c>
      <c r="G3" s="8" t="s">
        <v>12</v>
      </c>
      <c r="H3" s="8" t="s">
        <v>2</v>
      </c>
      <c r="I3" s="8" t="s">
        <v>1</v>
      </c>
      <c r="J3" s="8" t="s">
        <v>0</v>
      </c>
    </row>
    <row r="4" spans="2:14" s="1" customFormat="1" ht="55.5" customHeight="1">
      <c r="B4" s="20"/>
      <c r="C4" s="19" t="str">
        <f>IFERROR(VLOOKUP(B4,MainTable,2,FALSE),"پيدا نشد")</f>
        <v>پيدا نشد</v>
      </c>
      <c r="D4" s="5" t="str">
        <f>IFERROR(VLOOKUP(B4,MainTable,5,FALSE),"پيدا نشد")</f>
        <v>پيدا نشد</v>
      </c>
      <c r="E4" s="5" t="str">
        <f>IFERROR(VLOOKUP(B4,MainTable,6,FALSE),"پيدا نشد")</f>
        <v>پيدا نشد</v>
      </c>
      <c r="F4" s="5" t="str">
        <f>IFERROR(VLOOKUP(B4,MainTable,4,FALSE),"پيدا نشد")</f>
        <v>پيدا نشد</v>
      </c>
      <c r="G4" s="5" t="str">
        <f>IFERROR(VLOOKUP(B4,MainTable,7,FALSE),"پيدا نشد")</f>
        <v>پيدا نشد</v>
      </c>
      <c r="H4" s="5" t="str">
        <f>IFERROR(VLOOKUP(B4,MainTable,8,FALSE),"پيدا نشد")</f>
        <v>پيدا نشد</v>
      </c>
      <c r="I4" s="16" t="str">
        <f>IFERROR(VLOOKUP(B4,MainTable,10,FALSE),"پيدا نشد")</f>
        <v>پيدا نشد</v>
      </c>
      <c r="J4" s="18" t="str">
        <f>IFERROR(VLOOKUP(B4,MainTable,11,FALSE),"پيدا نشد")</f>
        <v>پيدا نشد</v>
      </c>
    </row>
    <row r="8" spans="2:14">
      <c r="B8" s="22" t="s">
        <v>14</v>
      </c>
      <c r="C8" s="23"/>
      <c r="D8" s="23"/>
      <c r="E8" s="23"/>
      <c r="F8" s="23"/>
      <c r="G8" s="23"/>
      <c r="H8" s="23"/>
      <c r="I8" s="23"/>
    </row>
    <row r="9" spans="2:14">
      <c r="B9" s="23"/>
      <c r="C9" s="23"/>
      <c r="D9" s="23"/>
      <c r="E9" s="23"/>
      <c r="F9" s="23"/>
      <c r="G9" s="23"/>
      <c r="H9" s="23"/>
      <c r="I9" s="23"/>
    </row>
    <row r="10" spans="2:14">
      <c r="B10" s="23"/>
      <c r="C10" s="23"/>
      <c r="D10" s="23"/>
      <c r="E10" s="23"/>
      <c r="F10" s="23"/>
      <c r="G10" s="23"/>
      <c r="H10" s="23"/>
      <c r="I10" s="23"/>
    </row>
  </sheetData>
  <sheetProtection algorithmName="SHA-512" hashValue="FabA4aO+C4h8a8CybaK5iKD36tRfjn5OK1c/aNej9Qz5WNIRtiLy/yP+bvahQRFRsw8xwPQJr5DbdxOXU8OKzA==" saltValue="95Uquokpiee8MKbXBpUK/Q==" spinCount="100000" sheet="1" objects="1" scenarios="1" selectLockedCells="1"/>
  <mergeCells count="2">
    <mergeCell ref="B8:I10"/>
    <mergeCell ref="C1:N1"/>
  </mergeCells>
  <pageMargins left="0.7" right="0.7" top="0.75" bottom="0.75" header="0.3" footer="0.3"/>
  <pageSetup paperSize="9"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Full</vt:lpstr>
      <vt:lpstr>Web</vt:lpstr>
      <vt:lpstr>MainTable</vt:lpstr>
      <vt:lpstr>Full!Print_Area</vt:lpstr>
      <vt:lpstr>Full!Print_Titles</vt:lpstr>
    </vt:vector>
  </TitlesOfParts>
  <Company>NICICO</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Omid Mohseni</dc:creator>
  <cp:lastModifiedBy>Maryam</cp:lastModifiedBy>
  <dcterms:created xsi:type="dcterms:W3CDTF">2014-02-14T03:45:03Z</dcterms:created>
  <dcterms:modified xsi:type="dcterms:W3CDTF">2016-01-27T03:27:55Z</dcterms:modified>
</cp:coreProperties>
</file>