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ryam\Desktop\"/>
    </mc:Choice>
  </mc:AlternateContent>
  <workbookProtection workbookAlgorithmName="SHA-512" workbookHashValue="umhNwbojRL7VsVz53UAHUq8umtHcAGj8IzJm+b1WInvdQoTpzz9DQjGzW7th6+3QOFFXmYIKqDndNiBqNuHDEg==" workbookSaltValue="PZBtKq1hqgw8FIHMLEW67Q==" workbookSpinCount="100000" lockStructure="1"/>
  <bookViews>
    <workbookView xWindow="120" yWindow="30" windowWidth="18975" windowHeight="8640" firstSheet="1" activeTab="1"/>
  </bookViews>
  <sheets>
    <sheet name="Full" sheetId="4" state="hidden" r:id="rId1"/>
    <sheet name="Web" sheetId="6" r:id="rId2"/>
  </sheets>
  <definedNames>
    <definedName name="_xlnm._FilterDatabase" localSheetId="0" hidden="1">Full!$B$3:$L$29</definedName>
    <definedName name="MainTable">Full!$B$3:$L$29</definedName>
    <definedName name="_xlnm.Print_Area" localSheetId="0">Full!$C$1:$L$65323</definedName>
    <definedName name="_xlnm.Print_Titles" localSheetId="0">Full!$A$1:$IU$3</definedName>
  </definedNames>
  <calcPr calcId="152511"/>
  <fileRecoveryPr repairLoad="1"/>
</workbook>
</file>

<file path=xl/calcChain.xml><?xml version="1.0" encoding="utf-8"?>
<calcChain xmlns="http://schemas.openxmlformats.org/spreadsheetml/2006/main">
  <c r="F5" i="4" l="1"/>
  <c r="I5" i="4" s="1"/>
  <c r="J5" i="4" s="1"/>
  <c r="K5" i="4" s="1"/>
  <c r="F6" i="4"/>
  <c r="I6" i="4" s="1"/>
  <c r="J6" i="4" s="1"/>
  <c r="K6" i="4" s="1"/>
  <c r="F7" i="4"/>
  <c r="I7" i="4" s="1"/>
  <c r="J7" i="4" s="1"/>
  <c r="K7" i="4" s="1"/>
  <c r="F9" i="4"/>
  <c r="I9" i="4" s="1"/>
  <c r="J9" i="4" s="1"/>
  <c r="K9" i="4" s="1"/>
  <c r="F10" i="4"/>
  <c r="I10" i="4" s="1"/>
  <c r="J10" i="4" s="1"/>
  <c r="K10" i="4" s="1"/>
  <c r="F11" i="4"/>
  <c r="I11" i="4" s="1"/>
  <c r="J11" i="4" s="1"/>
  <c r="K11" i="4" s="1"/>
  <c r="F12" i="4"/>
  <c r="I12" i="4" s="1"/>
  <c r="J12" i="4" s="1"/>
  <c r="K12" i="4" s="1"/>
  <c r="F13" i="4"/>
  <c r="I13" i="4" s="1"/>
  <c r="J13" i="4" s="1"/>
  <c r="K13" i="4" s="1"/>
  <c r="F14" i="4"/>
  <c r="I14" i="4" s="1"/>
  <c r="J14" i="4" s="1"/>
  <c r="K14" i="4" s="1"/>
  <c r="F15" i="4"/>
  <c r="I15" i="4" s="1"/>
  <c r="J15" i="4" s="1"/>
  <c r="K15" i="4" s="1"/>
  <c r="F17" i="4"/>
  <c r="I17" i="4" s="1"/>
  <c r="J17" i="4" s="1"/>
  <c r="K17" i="4" s="1"/>
  <c r="F18" i="4"/>
  <c r="I18" i="4" s="1"/>
  <c r="J18" i="4" s="1"/>
  <c r="K18" i="4" s="1"/>
  <c r="F19" i="4"/>
  <c r="I19" i="4" s="1"/>
  <c r="J19" i="4" s="1"/>
  <c r="K19" i="4" s="1"/>
  <c r="F20" i="4"/>
  <c r="I20" i="4" s="1"/>
  <c r="J20" i="4" s="1"/>
  <c r="K20" i="4" s="1"/>
  <c r="F21" i="4"/>
  <c r="I21" i="4" s="1"/>
  <c r="J21" i="4" s="1"/>
  <c r="K21" i="4" s="1"/>
  <c r="F22" i="4"/>
  <c r="I22" i="4" s="1"/>
  <c r="J22" i="4" s="1"/>
  <c r="K22" i="4" s="1"/>
  <c r="F23" i="4"/>
  <c r="I23" i="4" s="1"/>
  <c r="J23" i="4" s="1"/>
  <c r="K23" i="4" s="1"/>
  <c r="F25" i="4"/>
  <c r="I25" i="4" s="1"/>
  <c r="J25" i="4" s="1"/>
  <c r="K25" i="4" s="1"/>
  <c r="F26" i="4"/>
  <c r="I26" i="4" s="1"/>
  <c r="J26" i="4" s="1"/>
  <c r="K26" i="4" s="1"/>
  <c r="F27" i="4"/>
  <c r="I27" i="4" s="1"/>
  <c r="J27" i="4" s="1"/>
  <c r="K27" i="4" s="1"/>
  <c r="F28" i="4"/>
  <c r="I28" i="4" s="1"/>
  <c r="J28" i="4" s="1"/>
  <c r="K28" i="4" s="1"/>
  <c r="F29" i="4"/>
  <c r="I29" i="4" s="1"/>
  <c r="J29" i="4" s="1"/>
  <c r="K29" i="4" s="1"/>
  <c r="J4" i="6" l="1"/>
  <c r="I4" i="6"/>
  <c r="H4" i="6"/>
  <c r="G4" i="6"/>
  <c r="F4" i="6"/>
  <c r="E4" i="6"/>
  <c r="D4" i="6"/>
  <c r="C4" i="6"/>
  <c r="F4" i="4"/>
  <c r="I4" i="4" s="1"/>
  <c r="J4" i="4" s="1"/>
  <c r="K4" i="4" s="1"/>
</calcChain>
</file>

<file path=xl/comments1.xml><?xml version="1.0" encoding="utf-8"?>
<comments xmlns="http://schemas.openxmlformats.org/spreadsheetml/2006/main">
  <authors>
    <author>Omid Mohseni</author>
  </authors>
  <commentList>
    <comment ref="B4" authorId="0" shapeId="0">
      <text>
        <r>
          <rPr>
            <sz val="8"/>
            <color indexed="81"/>
            <rFont val="Tahoma"/>
            <family val="2"/>
          </rPr>
          <t xml:space="preserve">
در اينجا شماره دانشجويي خود را وارد كنيد تا ريزنمرات خود را ببينيد.
شماره دانشجويي خود را در سامانه سجاد ميتوانيد مشاهده كنيد.
اگر با شماره دانشجويي نمرات ظاهر نشد، به جاي شماره دانشجويي، تعداد كل حروف نام و نام خانوادگي كامل خود را وارد كنيد.</t>
        </r>
      </text>
    </comment>
  </commentList>
</comments>
</file>

<file path=xl/sharedStrings.xml><?xml version="1.0" encoding="utf-8"?>
<sst xmlns="http://schemas.openxmlformats.org/spreadsheetml/2006/main" count="88" uniqueCount="48">
  <si>
    <t xml:space="preserve">توضيحات 
</t>
  </si>
  <si>
    <t>نمره نهايي 
(از 20)</t>
  </si>
  <si>
    <t>جمع
كل</t>
  </si>
  <si>
    <t>نام دانشجو</t>
  </si>
  <si>
    <t>شماره دانشجو</t>
  </si>
  <si>
    <t>-</t>
  </si>
  <si>
    <t>Online
سازي
(از 2+)</t>
  </si>
  <si>
    <t>حضور/كاركلاس/فاكتور مخفي</t>
  </si>
  <si>
    <t>Ceiling</t>
  </si>
  <si>
    <t>حضور/كاركلاس/تمرينات 
(از 1+3)</t>
  </si>
  <si>
    <t xml:space="preserve">توضيحات / مشكلات پروژه
</t>
  </si>
  <si>
    <t>اگر هنگام باز كردن اين فايل پيغام Protected View يا Security در بالاي اكسل ظاهر شد با كليك كردن بر روي دكمه جلوي آن (دكمه Option يا Enable Editing يا Enable Content) فايل را فعال كنيد تا بتوانيد شماره دانشجويي خود را وارد كنيد</t>
  </si>
  <si>
    <t>حضور/كاركلاس/تمرينات
(از 1+3)</t>
  </si>
  <si>
    <t>امیدوار علی</t>
  </si>
  <si>
    <t>خوبان رضوان</t>
  </si>
  <si>
    <t>داوردان زهرا</t>
  </si>
  <si>
    <t>دستجردی زهرا</t>
  </si>
  <si>
    <t>ذوالفقاری مقدم گلنوش</t>
  </si>
  <si>
    <t>سلطانی حجت اله</t>
  </si>
  <si>
    <t>شجاعیان فاطمه</t>
  </si>
  <si>
    <t>شرقی منصور</t>
  </si>
  <si>
    <t>شمسی سیداحمد</t>
  </si>
  <si>
    <t>صمدی زینب</t>
  </si>
  <si>
    <t>عرب مهدی</t>
  </si>
  <si>
    <t>عشرتی یگانه نبیل</t>
  </si>
  <si>
    <t>قربانی حمیده</t>
  </si>
  <si>
    <t>کیانی ساینا</t>
  </si>
  <si>
    <t>محمدسیجانی زهرا</t>
  </si>
  <si>
    <t>مدبر بادمحمود امیر</t>
  </si>
  <si>
    <t>مرادی الهام</t>
  </si>
  <si>
    <t>مقدم مرضیه</t>
  </si>
  <si>
    <t>مولانا میلاد</t>
  </si>
  <si>
    <t>مهدوی برخوردار زینب</t>
  </si>
  <si>
    <t>نیک نژاد شیرزیلی حمید</t>
  </si>
  <si>
    <t>یاری محمدایمان</t>
  </si>
  <si>
    <t>یگانه رشیداباد فرزانه</t>
  </si>
  <si>
    <t>فلاحی محسن</t>
  </si>
  <si>
    <t>متقی سردهایی سمیرا</t>
  </si>
  <si>
    <t>هاشمی معصومه</t>
  </si>
  <si>
    <t>امتحان پاياني
(از 13)</t>
  </si>
  <si>
    <r>
      <t>ريزنمرات درس پیاده سازی مدلهای تجارت الکترونیکی (كارشناسي مهندسي IT-IT)
دانشگاه صنايع ايران
نيمسال اول 95-94
استاد: مهندس محسني
(</t>
    </r>
    <r>
      <rPr>
        <b/>
        <sz val="10"/>
        <color rgb="FFFF0000"/>
        <rFont val="Tahoma"/>
        <family val="2"/>
      </rPr>
      <t>نمرات با بيشترين ارفاق درنظر گرفته شده است و اعتراضي پذيرفتني نيست</t>
    </r>
    <r>
      <rPr>
        <b/>
        <sz val="12"/>
        <rFont val="Tahoma"/>
        <family val="2"/>
      </rPr>
      <t>)
(</t>
    </r>
    <r>
      <rPr>
        <b/>
        <sz val="12"/>
        <color rgb="FFFF0000"/>
        <rFont val="Tahoma"/>
        <family val="2"/>
      </rPr>
      <t>براي جلوگيري از مشروط شدن نمرات مردودي 9.5 درج شده است</t>
    </r>
    <r>
      <rPr>
        <b/>
        <sz val="12"/>
        <rFont val="Tahoma"/>
        <family val="2"/>
      </rPr>
      <t>)</t>
    </r>
  </si>
  <si>
    <t>پروژه
(از 4)</t>
  </si>
  <si>
    <t>نمره مجازی برای پروژه</t>
  </si>
  <si>
    <t>غیبت در کلاس و آزمون</t>
  </si>
  <si>
    <t>بسیار ناقص</t>
  </si>
  <si>
    <t>عدم تحویل پروژه</t>
  </si>
  <si>
    <t>کپی فایل اشتباه در CD</t>
  </si>
  <si>
    <t>غیبت در آزمون</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</si>
</sst>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charset val="178"/>
      <scheme val="minor"/>
    </font>
    <font>
      <sz val="10"/>
      <name val="Arial"/>
      <family val="2"/>
    </font>
    <font>
      <b/>
      <sz val="11"/>
      <name val="Tahoma"/>
      <family val="2"/>
    </font>
    <font>
      <b/>
      <sz val="16"/>
      <name val="Arial"/>
      <family val="2"/>
    </font>
    <font>
      <b/>
      <sz val="12"/>
      <name val="Tahoma"/>
      <family val="2"/>
    </font>
    <font>
      <sz val="14"/>
      <color theme="1"/>
      <name val="B Mitra"/>
      <charset val="178"/>
    </font>
    <font>
      <b/>
      <sz val="10"/>
      <color rgb="FFFF0000"/>
      <name val="Tahoma"/>
      <family val="2"/>
    </font>
    <font>
      <b/>
      <sz val="10"/>
      <name val="Tahoma"/>
      <family val="2"/>
    </font>
    <font>
      <sz val="8"/>
      <color indexed="81"/>
      <name val="Tahoma"/>
      <family val="2"/>
    </font>
    <font>
      <b/>
      <sz val="12"/>
      <color rgb="FFFF0000"/>
      <name val="Tahoma"/>
      <family val="2"/>
    </font>
    <font>
      <b/>
      <sz val="11"/>
      <color theme="1"/>
      <name val="Arial Unicode MS"/>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1" fillId="0" borderId="0" xfId="1"/>
    <xf numFmtId="0" fontId="1" fillId="0" borderId="0" xfId="1" applyAlignment="1">
      <alignment horizontal="center" vertical="center"/>
    </xf>
    <xf numFmtId="49" fontId="1" fillId="0" borderId="0" xfId="1" applyNumberFormat="1" applyAlignment="1">
      <alignment horizontal="center" vertical="center"/>
    </xf>
    <xf numFmtId="0" fontId="3" fillId="0" borderId="1" xfId="1" applyFont="1" applyBorder="1" applyAlignment="1" applyProtection="1">
      <alignment horizontal="center" vertical="center"/>
      <protection hidden="1"/>
    </xf>
    <xf numFmtId="2" fontId="4" fillId="0" borderId="1" xfId="1" applyNumberFormat="1" applyFont="1" applyBorder="1" applyAlignment="1" applyProtection="1">
      <alignment horizontal="center" vertical="center" readingOrder="2"/>
      <protection hidden="1"/>
    </xf>
    <xf numFmtId="0" fontId="4" fillId="0" borderId="1" xfId="1" applyNumberFormat="1" applyFont="1" applyBorder="1" applyAlignment="1" applyProtection="1">
      <alignment horizontal="center" vertical="center" readingOrder="2"/>
      <protection hidden="1"/>
    </xf>
    <xf numFmtId="0" fontId="2" fillId="0" borderId="1" xfId="1" applyFont="1" applyBorder="1" applyAlignment="1" applyProtection="1">
      <alignment horizontal="center" vertical="center" wrapText="1" shrinkToFit="1" readingOrder="2"/>
      <protection hidden="1"/>
    </xf>
    <xf numFmtId="49" fontId="1" fillId="0" borderId="0" xfId="1" applyNumberFormat="1"/>
    <xf numFmtId="0" fontId="4" fillId="2" borderId="1" xfId="1" applyFont="1" applyFill="1" applyBorder="1" applyAlignment="1" applyProtection="1">
      <alignment horizontal="center" vertical="center" wrapText="1" readingOrder="2"/>
      <protection hidden="1"/>
    </xf>
    <xf numFmtId="49" fontId="4" fillId="2" borderId="1" xfId="1" applyNumberFormat="1" applyFont="1" applyFill="1" applyBorder="1" applyAlignment="1" applyProtection="1">
      <alignment horizontal="center" vertical="center" readingOrder="2"/>
      <protection hidden="1"/>
    </xf>
    <xf numFmtId="49" fontId="4" fillId="2" borderId="1" xfId="1" applyNumberFormat="1" applyFont="1" applyFill="1" applyBorder="1" applyAlignment="1" applyProtection="1">
      <alignment horizontal="center" vertical="center" wrapText="1" readingOrder="2"/>
      <protection hidden="1"/>
    </xf>
    <xf numFmtId="49" fontId="5" fillId="0" borderId="1" xfId="0" applyNumberFormat="1" applyFont="1" applyFill="1" applyBorder="1" applyAlignment="1" applyProtection="1">
      <alignment horizontal="center"/>
      <protection hidden="1"/>
    </xf>
    <xf numFmtId="0" fontId="7" fillId="2" borderId="1" xfId="1" applyFont="1" applyFill="1" applyBorder="1" applyAlignment="1" applyProtection="1">
      <alignment horizontal="center" vertical="center" wrapText="1" readingOrder="2"/>
      <protection hidden="1"/>
    </xf>
    <xf numFmtId="49" fontId="7" fillId="2" borderId="1" xfId="1" applyNumberFormat="1" applyFont="1" applyFill="1" applyBorder="1" applyAlignment="1" applyProtection="1">
      <alignment horizontal="center" vertical="center" wrapText="1" readingOrder="2"/>
      <protection hidden="1"/>
    </xf>
    <xf numFmtId="1" fontId="5" fillId="0" borderId="1" xfId="0" applyNumberFormat="1" applyFont="1" applyFill="1" applyBorder="1" applyAlignment="1" applyProtection="1">
      <alignment horizontal="center" vertical="center"/>
      <protection hidden="1"/>
    </xf>
    <xf numFmtId="2" fontId="4" fillId="3" borderId="1" xfId="1" applyNumberFormat="1" applyFont="1" applyFill="1" applyBorder="1" applyAlignment="1" applyProtection="1">
      <alignment horizontal="center" vertical="center" readingOrder="1"/>
      <protection hidden="1"/>
    </xf>
    <xf numFmtId="0" fontId="4" fillId="0" borderId="0" xfId="1" applyFont="1" applyAlignment="1">
      <alignment horizontal="center" vertical="center" wrapText="1"/>
    </xf>
    <xf numFmtId="0" fontId="4" fillId="0" borderId="1" xfId="1" applyNumberFormat="1" applyFont="1" applyBorder="1" applyAlignment="1" applyProtection="1">
      <alignment horizontal="center" vertical="center" wrapText="1" shrinkToFit="1" readingOrder="2"/>
      <protection hidden="1"/>
    </xf>
    <xf numFmtId="0" fontId="10" fillId="3" borderId="0" xfId="0" applyFont="1" applyFill="1" applyAlignment="1">
      <alignment horizontal="right" vertical="top" wrapText="1"/>
    </xf>
    <xf numFmtId="0" fontId="10" fillId="3" borderId="0" xfId="0" applyFont="1" applyFill="1" applyAlignment="1">
      <alignment horizontal="right" vertical="top"/>
    </xf>
    <xf numFmtId="0" fontId="5" fillId="0" borderId="1" xfId="0" applyNumberFormat="1" applyFont="1" applyFill="1" applyBorder="1" applyAlignment="1" applyProtection="1">
      <alignment horizontal="center" vertical="center"/>
      <protection hidden="1"/>
    </xf>
    <xf numFmtId="12" fontId="5" fillId="3" borderId="1" xfId="0" applyNumberFormat="1" applyFont="1" applyFill="1" applyBorder="1" applyAlignment="1" applyProtection="1">
      <alignment horizontal="center" vertical="center"/>
      <protection locked="0" hidden="1"/>
    </xf>
  </cellXfs>
  <cellStyles count="2">
    <cellStyle name="Normal" xfId="0" builtinId="0"/>
    <cellStyle name="Normal 2" xfId="1"/>
  </cellStyles>
  <dxfs count="2">
    <dxf>
      <fill>
        <patternFill>
          <bgColor rgb="FFFFFF00"/>
        </patternFill>
      </fill>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rightToLeft="1" topLeftCell="B1" zoomScale="85" zoomScaleNormal="85" workbookViewId="0">
      <pane xSplit="3" ySplit="3" topLeftCell="E4" activePane="bottomRight" state="frozenSplit"/>
      <selection activeCell="B1" sqref="B1"/>
      <selection pane="topRight" activeCell="F1" sqref="F1"/>
      <selection pane="bottomLeft" activeCell="B5" sqref="B5"/>
      <selection pane="bottomRight" activeCell="N7" sqref="N7"/>
    </sheetView>
  </sheetViews>
  <sheetFormatPr defaultColWidth="9" defaultRowHeight="12.75"/>
  <cols>
    <col min="1" max="1" width="19" style="1" customWidth="1"/>
    <col min="2" max="2" width="20.42578125" style="1" customWidth="1"/>
    <col min="3" max="3" width="20.140625" style="3" hidden="1" customWidth="1"/>
    <col min="4" max="5" width="14.42578125" style="3" hidden="1" customWidth="1"/>
    <col min="6" max="7" width="14.42578125" style="2" hidden="1" customWidth="1"/>
    <col min="8" max="8" width="13" style="2" hidden="1" customWidth="1"/>
    <col min="9" max="10" width="9.5703125" style="2" hidden="1" customWidth="1"/>
    <col min="11" max="11" width="13" style="2" customWidth="1"/>
    <col min="12" max="12" width="57.42578125" style="2" hidden="1" customWidth="1"/>
    <col min="13" max="13" width="13.42578125" style="1" customWidth="1"/>
    <col min="14" max="16384" width="9" style="1"/>
  </cols>
  <sheetData>
    <row r="1" spans="2:13" ht="93" hidden="1" customHeight="1">
      <c r="C1" s="17" t="s">
        <v>40</v>
      </c>
      <c r="D1" s="17"/>
      <c r="E1" s="17"/>
      <c r="F1" s="17"/>
      <c r="G1" s="17"/>
      <c r="H1" s="17"/>
      <c r="I1" s="17"/>
      <c r="J1" s="17"/>
      <c r="K1" s="17"/>
      <c r="L1" s="17"/>
    </row>
    <row r="2" spans="2:13" hidden="1"/>
    <row r="3" spans="2:13" ht="50.25" customHeight="1">
      <c r="B3" s="10" t="s">
        <v>4</v>
      </c>
      <c r="C3" s="10" t="s">
        <v>3</v>
      </c>
      <c r="D3" s="14" t="s">
        <v>7</v>
      </c>
      <c r="E3" s="11"/>
      <c r="F3" s="13" t="s">
        <v>9</v>
      </c>
      <c r="G3" s="9" t="s">
        <v>41</v>
      </c>
      <c r="H3" s="9" t="s">
        <v>39</v>
      </c>
      <c r="I3" s="9" t="s">
        <v>2</v>
      </c>
      <c r="J3" s="9" t="s">
        <v>8</v>
      </c>
      <c r="K3" s="9" t="s">
        <v>1</v>
      </c>
      <c r="L3" s="9" t="s">
        <v>10</v>
      </c>
    </row>
    <row r="4" spans="2:13" ht="26.25" customHeight="1">
      <c r="B4" s="15">
        <v>93236066180191</v>
      </c>
      <c r="C4" s="12" t="s">
        <v>13</v>
      </c>
      <c r="D4" s="6">
        <v>0.7</v>
      </c>
      <c r="E4" s="6"/>
      <c r="F4" s="5">
        <f>((1.5*(H4+G4))/17)+D4</f>
        <v>2.177941176470588</v>
      </c>
      <c r="G4" s="5">
        <v>4</v>
      </c>
      <c r="H4" s="6">
        <v>12.75</v>
      </c>
      <c r="I4" s="5">
        <f>H4+G4+F4</f>
        <v>18.92794117647059</v>
      </c>
      <c r="J4" s="5">
        <f>CEILING(I4,0.25)</f>
        <v>19</v>
      </c>
      <c r="K4" s="4">
        <f>IF(J4&lt;9,9.5,IF(J4&lt;10,10,IF(J4&gt;20,20,J4)))</f>
        <v>19</v>
      </c>
      <c r="L4" s="6"/>
    </row>
    <row r="5" spans="2:13" ht="26.25" customHeight="1">
      <c r="B5" s="15">
        <v>93236066180220</v>
      </c>
      <c r="C5" s="12" t="s">
        <v>14</v>
      </c>
      <c r="D5" s="6">
        <v>1.3</v>
      </c>
      <c r="E5" s="6"/>
      <c r="F5" s="5">
        <f t="shared" ref="F5:F29" si="0">((1.5*(H5+G5))/17)+D5</f>
        <v>2.4029411764705886</v>
      </c>
      <c r="G5" s="6">
        <v>1</v>
      </c>
      <c r="H5" s="6">
        <v>11.5</v>
      </c>
      <c r="I5" s="5">
        <f t="shared" ref="I5:I29" si="1">H5+G5+F5</f>
        <v>14.902941176470588</v>
      </c>
      <c r="J5" s="5">
        <f t="shared" ref="J5:J29" si="2">CEILING(I5,0.25)</f>
        <v>15</v>
      </c>
      <c r="K5" s="4">
        <f t="shared" ref="K5:K29" si="3">IF(J5&lt;9,9.5,IF(J5&lt;10,10,IF(J5&gt;20,20,J5)))</f>
        <v>15</v>
      </c>
      <c r="L5" s="6" t="s">
        <v>42</v>
      </c>
    </row>
    <row r="6" spans="2:13" ht="26.25" customHeight="1">
      <c r="B6" s="15">
        <v>93236066180043</v>
      </c>
      <c r="C6" s="12" t="s">
        <v>15</v>
      </c>
      <c r="D6" s="6">
        <v>1.3</v>
      </c>
      <c r="E6" s="6"/>
      <c r="F6" s="5">
        <f t="shared" si="0"/>
        <v>2.2485294117647059</v>
      </c>
      <c r="G6" s="5">
        <v>2</v>
      </c>
      <c r="H6" s="6">
        <v>8.75</v>
      </c>
      <c r="I6" s="5">
        <f t="shared" si="1"/>
        <v>12.998529411764705</v>
      </c>
      <c r="J6" s="5">
        <f t="shared" si="2"/>
        <v>13</v>
      </c>
      <c r="K6" s="4">
        <f t="shared" si="3"/>
        <v>13</v>
      </c>
      <c r="L6" s="6"/>
    </row>
    <row r="7" spans="2:13" ht="26.25" customHeight="1">
      <c r="B7" s="15">
        <v>91236053280075</v>
      </c>
      <c r="C7" s="12" t="s">
        <v>16</v>
      </c>
      <c r="D7" s="6">
        <v>2.2999999999999998</v>
      </c>
      <c r="E7" s="6"/>
      <c r="F7" s="5">
        <f t="shared" si="0"/>
        <v>3.2044117647058821</v>
      </c>
      <c r="G7" s="5">
        <v>3.5</v>
      </c>
      <c r="H7" s="6">
        <v>6.75</v>
      </c>
      <c r="I7" s="5">
        <f t="shared" si="1"/>
        <v>13.454411764705881</v>
      </c>
      <c r="J7" s="5">
        <f t="shared" si="2"/>
        <v>13.5</v>
      </c>
      <c r="K7" s="4">
        <f t="shared" si="3"/>
        <v>13.5</v>
      </c>
      <c r="L7" s="6"/>
      <c r="M7" s="8"/>
    </row>
    <row r="8" spans="2:13" ht="26.25" customHeight="1">
      <c r="B8" s="15">
        <v>93236066180221</v>
      </c>
      <c r="C8" s="12" t="s">
        <v>17</v>
      </c>
      <c r="D8" s="6" t="s">
        <v>5</v>
      </c>
      <c r="E8" s="6" t="s">
        <v>5</v>
      </c>
      <c r="F8" s="6" t="s">
        <v>5</v>
      </c>
      <c r="G8" s="6" t="s">
        <v>5</v>
      </c>
      <c r="H8" s="6" t="s">
        <v>5</v>
      </c>
      <c r="I8" s="6" t="s">
        <v>5</v>
      </c>
      <c r="J8" s="6" t="s">
        <v>5</v>
      </c>
      <c r="K8" s="6" t="s">
        <v>5</v>
      </c>
      <c r="L8" s="6" t="s">
        <v>43</v>
      </c>
    </row>
    <row r="9" spans="2:13" ht="26.25" customHeight="1">
      <c r="B9" s="15">
        <v>93236066180049</v>
      </c>
      <c r="C9" s="12" t="s">
        <v>18</v>
      </c>
      <c r="D9" s="6">
        <v>1.5</v>
      </c>
      <c r="E9" s="6"/>
      <c r="F9" s="5">
        <f t="shared" si="0"/>
        <v>2.6691176470588234</v>
      </c>
      <c r="G9" s="6">
        <v>4</v>
      </c>
      <c r="H9" s="6">
        <v>9.25</v>
      </c>
      <c r="I9" s="5">
        <f t="shared" si="1"/>
        <v>15.919117647058822</v>
      </c>
      <c r="J9" s="5">
        <f t="shared" si="2"/>
        <v>16</v>
      </c>
      <c r="K9" s="4">
        <f t="shared" si="3"/>
        <v>16</v>
      </c>
      <c r="L9" s="7"/>
    </row>
    <row r="10" spans="2:13" ht="26.25" customHeight="1">
      <c r="B10" s="15">
        <v>93236066180222</v>
      </c>
      <c r="C10" s="12" t="s">
        <v>19</v>
      </c>
      <c r="D10" s="6">
        <v>0.5</v>
      </c>
      <c r="E10" s="6"/>
      <c r="F10" s="5">
        <f t="shared" si="0"/>
        <v>1.4264705882352942</v>
      </c>
      <c r="G10" s="5">
        <v>1</v>
      </c>
      <c r="H10" s="6">
        <v>9.5</v>
      </c>
      <c r="I10" s="5">
        <f t="shared" si="1"/>
        <v>11.926470588235293</v>
      </c>
      <c r="J10" s="5">
        <f t="shared" si="2"/>
        <v>12</v>
      </c>
      <c r="K10" s="4">
        <f t="shared" si="3"/>
        <v>12</v>
      </c>
      <c r="L10" s="6" t="s">
        <v>44</v>
      </c>
    </row>
    <row r="11" spans="2:13" ht="26.25" customHeight="1">
      <c r="B11" s="15">
        <v>93236066180051</v>
      </c>
      <c r="C11" s="12" t="s">
        <v>20</v>
      </c>
      <c r="D11" s="6">
        <v>0.1</v>
      </c>
      <c r="E11" s="6"/>
      <c r="F11" s="5">
        <f t="shared" si="0"/>
        <v>1.1367647058823531</v>
      </c>
      <c r="G11" s="6">
        <v>2.5</v>
      </c>
      <c r="H11" s="6">
        <v>9.25</v>
      </c>
      <c r="I11" s="5">
        <f t="shared" si="1"/>
        <v>12.886764705882353</v>
      </c>
      <c r="J11" s="5">
        <f t="shared" si="2"/>
        <v>13</v>
      </c>
      <c r="K11" s="4">
        <f t="shared" si="3"/>
        <v>13</v>
      </c>
      <c r="L11" s="7"/>
    </row>
    <row r="12" spans="2:13" ht="26.25" customHeight="1">
      <c r="B12" s="15">
        <v>93236066180270</v>
      </c>
      <c r="C12" s="12" t="s">
        <v>21</v>
      </c>
      <c r="D12" s="6">
        <v>0</v>
      </c>
      <c r="E12" s="6"/>
      <c r="F12" s="5">
        <f t="shared" si="0"/>
        <v>0.83823529411764708</v>
      </c>
      <c r="G12" s="5">
        <v>0</v>
      </c>
      <c r="H12" s="6">
        <v>9.5</v>
      </c>
      <c r="I12" s="5">
        <f t="shared" si="1"/>
        <v>10.338235294117647</v>
      </c>
      <c r="J12" s="5">
        <f t="shared" si="2"/>
        <v>10.5</v>
      </c>
      <c r="K12" s="4">
        <f t="shared" si="3"/>
        <v>10.5</v>
      </c>
      <c r="L12" s="6" t="s">
        <v>45</v>
      </c>
    </row>
    <row r="13" spans="2:13" ht="26.25" customHeight="1">
      <c r="B13" s="15">
        <v>93236066180223</v>
      </c>
      <c r="C13" s="12" t="s">
        <v>22</v>
      </c>
      <c r="D13" s="6">
        <v>1.2</v>
      </c>
      <c r="E13" s="6"/>
      <c r="F13" s="5">
        <f t="shared" si="0"/>
        <v>1.95</v>
      </c>
      <c r="G13" s="5">
        <v>0</v>
      </c>
      <c r="H13" s="6">
        <v>8.5</v>
      </c>
      <c r="I13" s="5">
        <f t="shared" si="1"/>
        <v>10.45</v>
      </c>
      <c r="J13" s="5">
        <f t="shared" si="2"/>
        <v>10.5</v>
      </c>
      <c r="K13" s="4">
        <f t="shared" si="3"/>
        <v>10.5</v>
      </c>
      <c r="L13" s="6" t="s">
        <v>45</v>
      </c>
    </row>
    <row r="14" spans="2:13" ht="26.25" customHeight="1">
      <c r="B14" s="15">
        <v>93236066180054</v>
      </c>
      <c r="C14" s="12" t="s">
        <v>23</v>
      </c>
      <c r="D14" s="6">
        <v>0</v>
      </c>
      <c r="E14" s="6"/>
      <c r="F14" s="5">
        <f t="shared" si="0"/>
        <v>0.83823529411764708</v>
      </c>
      <c r="G14" s="5">
        <v>0</v>
      </c>
      <c r="H14" s="6">
        <v>9.5</v>
      </c>
      <c r="I14" s="5">
        <f t="shared" si="1"/>
        <v>10.338235294117647</v>
      </c>
      <c r="J14" s="5">
        <f t="shared" si="2"/>
        <v>10.5</v>
      </c>
      <c r="K14" s="4">
        <f t="shared" si="3"/>
        <v>10.5</v>
      </c>
      <c r="L14" s="6" t="s">
        <v>45</v>
      </c>
    </row>
    <row r="15" spans="2:13" ht="26.25" customHeight="1">
      <c r="B15" s="15">
        <v>93236066180055</v>
      </c>
      <c r="C15" s="12" t="s">
        <v>24</v>
      </c>
      <c r="D15" s="6">
        <v>0.3</v>
      </c>
      <c r="E15" s="6"/>
      <c r="F15" s="5">
        <f t="shared" si="0"/>
        <v>1.05</v>
      </c>
      <c r="G15" s="5">
        <v>3</v>
      </c>
      <c r="H15" s="6">
        <v>5.5</v>
      </c>
      <c r="I15" s="5">
        <f t="shared" si="1"/>
        <v>9.5500000000000007</v>
      </c>
      <c r="J15" s="5">
        <f t="shared" si="2"/>
        <v>9.75</v>
      </c>
      <c r="K15" s="4">
        <f t="shared" si="3"/>
        <v>10</v>
      </c>
      <c r="L15" s="6"/>
    </row>
    <row r="16" spans="2:13" ht="26.25" customHeight="1">
      <c r="B16" s="15">
        <v>91236066280104</v>
      </c>
      <c r="C16" s="12" t="s">
        <v>36</v>
      </c>
      <c r="D16" s="6" t="s">
        <v>5</v>
      </c>
      <c r="E16" s="6" t="s">
        <v>5</v>
      </c>
      <c r="F16" s="6" t="s">
        <v>5</v>
      </c>
      <c r="G16" s="6" t="s">
        <v>5</v>
      </c>
      <c r="H16" s="6" t="s">
        <v>5</v>
      </c>
      <c r="I16" s="6" t="s">
        <v>5</v>
      </c>
      <c r="J16" s="6" t="s">
        <v>5</v>
      </c>
      <c r="K16" s="6" t="s">
        <v>5</v>
      </c>
      <c r="L16" s="6" t="s">
        <v>43</v>
      </c>
    </row>
    <row r="17" spans="2:12" ht="26.25" customHeight="1">
      <c r="B17" s="15">
        <v>93236066180195</v>
      </c>
      <c r="C17" s="12" t="s">
        <v>25</v>
      </c>
      <c r="D17" s="6">
        <v>1.7</v>
      </c>
      <c r="E17" s="6"/>
      <c r="F17" s="5">
        <f t="shared" si="0"/>
        <v>2.7588235294117647</v>
      </c>
      <c r="G17" s="5">
        <v>0</v>
      </c>
      <c r="H17" s="6">
        <v>12</v>
      </c>
      <c r="I17" s="5">
        <f t="shared" si="1"/>
        <v>14.758823529411764</v>
      </c>
      <c r="J17" s="5">
        <f t="shared" si="2"/>
        <v>15</v>
      </c>
      <c r="K17" s="4">
        <f t="shared" si="3"/>
        <v>15</v>
      </c>
      <c r="L17" s="6" t="s">
        <v>45</v>
      </c>
    </row>
    <row r="18" spans="2:12" ht="26.25" customHeight="1">
      <c r="B18" s="15">
        <v>93236066180226</v>
      </c>
      <c r="C18" s="12" t="s">
        <v>26</v>
      </c>
      <c r="D18" s="6">
        <v>0.1</v>
      </c>
      <c r="E18" s="6"/>
      <c r="F18" s="5">
        <f t="shared" si="0"/>
        <v>1.0485294117647059</v>
      </c>
      <c r="G18" s="5">
        <v>0.5</v>
      </c>
      <c r="H18" s="6">
        <v>10.25</v>
      </c>
      <c r="I18" s="5">
        <f t="shared" si="1"/>
        <v>11.798529411764706</v>
      </c>
      <c r="J18" s="5">
        <f t="shared" si="2"/>
        <v>12</v>
      </c>
      <c r="K18" s="4">
        <f t="shared" si="3"/>
        <v>12</v>
      </c>
      <c r="L18" s="6" t="s">
        <v>46</v>
      </c>
    </row>
    <row r="19" spans="2:12" ht="26.25" customHeight="1">
      <c r="B19" s="15">
        <v>91136053230297</v>
      </c>
      <c r="C19" s="12" t="s">
        <v>37</v>
      </c>
      <c r="D19" s="6">
        <v>1.2</v>
      </c>
      <c r="E19" s="6"/>
      <c r="F19" s="5">
        <f t="shared" si="0"/>
        <v>2.1485294117647058</v>
      </c>
      <c r="G19" s="5">
        <v>2</v>
      </c>
      <c r="H19" s="6">
        <v>8.75</v>
      </c>
      <c r="I19" s="5">
        <f t="shared" si="1"/>
        <v>12.898529411764706</v>
      </c>
      <c r="J19" s="5">
        <f t="shared" si="2"/>
        <v>13</v>
      </c>
      <c r="K19" s="4">
        <f t="shared" si="3"/>
        <v>13</v>
      </c>
      <c r="L19" s="6"/>
    </row>
    <row r="20" spans="2:12" ht="26.25" customHeight="1">
      <c r="B20" s="15">
        <v>93236066180058</v>
      </c>
      <c r="C20" s="12" t="s">
        <v>27</v>
      </c>
      <c r="D20" s="6">
        <v>2</v>
      </c>
      <c r="E20" s="6"/>
      <c r="F20" s="5">
        <f t="shared" si="0"/>
        <v>3.4117647058823533</v>
      </c>
      <c r="G20" s="5">
        <v>3.5</v>
      </c>
      <c r="H20" s="6">
        <v>12.5</v>
      </c>
      <c r="I20" s="5">
        <f t="shared" si="1"/>
        <v>19.411764705882355</v>
      </c>
      <c r="J20" s="5">
        <f t="shared" si="2"/>
        <v>19.5</v>
      </c>
      <c r="K20" s="4">
        <f t="shared" si="3"/>
        <v>19.5</v>
      </c>
      <c r="L20" s="6"/>
    </row>
    <row r="21" spans="2:12" ht="26.25" customHeight="1">
      <c r="B21" s="15">
        <v>93236066180258</v>
      </c>
      <c r="C21" s="12" t="s">
        <v>28</v>
      </c>
      <c r="D21" s="6">
        <v>-0.4</v>
      </c>
      <c r="E21" s="6"/>
      <c r="F21" s="5">
        <f t="shared" si="0"/>
        <v>0.79117647058823526</v>
      </c>
      <c r="G21" s="5">
        <v>2</v>
      </c>
      <c r="H21" s="6">
        <v>11.5</v>
      </c>
      <c r="I21" s="5">
        <f t="shared" si="1"/>
        <v>14.291176470588235</v>
      </c>
      <c r="J21" s="5">
        <f t="shared" si="2"/>
        <v>14.5</v>
      </c>
      <c r="K21" s="4">
        <f t="shared" si="3"/>
        <v>14.5</v>
      </c>
      <c r="L21" s="6"/>
    </row>
    <row r="22" spans="2:12" ht="26.25" customHeight="1">
      <c r="B22" s="15">
        <v>93236066180264</v>
      </c>
      <c r="C22" s="12" t="s">
        <v>29</v>
      </c>
      <c r="D22" s="6">
        <v>0.1</v>
      </c>
      <c r="E22" s="6"/>
      <c r="F22" s="5">
        <f t="shared" si="0"/>
        <v>1.2911764705882354</v>
      </c>
      <c r="G22" s="6">
        <v>2</v>
      </c>
      <c r="H22" s="6">
        <v>11.5</v>
      </c>
      <c r="I22" s="5">
        <f t="shared" si="1"/>
        <v>14.791176470588235</v>
      </c>
      <c r="J22" s="5">
        <f t="shared" si="2"/>
        <v>15</v>
      </c>
      <c r="K22" s="4">
        <f t="shared" si="3"/>
        <v>15</v>
      </c>
      <c r="L22" s="6" t="s">
        <v>42</v>
      </c>
    </row>
    <row r="23" spans="2:12" ht="26.25" customHeight="1">
      <c r="B23" s="15">
        <v>93236066180273</v>
      </c>
      <c r="C23" s="12" t="s">
        <v>30</v>
      </c>
      <c r="D23" s="6">
        <v>2.6</v>
      </c>
      <c r="E23" s="6"/>
      <c r="F23" s="5">
        <f t="shared" si="0"/>
        <v>3.9235294117647062</v>
      </c>
      <c r="G23" s="6">
        <v>2.5</v>
      </c>
      <c r="H23" s="6">
        <v>12.5</v>
      </c>
      <c r="I23" s="5">
        <f t="shared" si="1"/>
        <v>18.923529411764704</v>
      </c>
      <c r="J23" s="5">
        <f t="shared" si="2"/>
        <v>19</v>
      </c>
      <c r="K23" s="4">
        <f t="shared" si="3"/>
        <v>19</v>
      </c>
      <c r="L23" s="7"/>
    </row>
    <row r="24" spans="2:12" ht="26.25" customHeight="1">
      <c r="B24" s="15">
        <v>93236066180215</v>
      </c>
      <c r="C24" s="12" t="s">
        <v>31</v>
      </c>
      <c r="D24" s="6" t="s">
        <v>5</v>
      </c>
      <c r="E24" s="6" t="s">
        <v>5</v>
      </c>
      <c r="F24" s="6" t="s">
        <v>5</v>
      </c>
      <c r="G24" s="6" t="s">
        <v>5</v>
      </c>
      <c r="H24" s="6" t="s">
        <v>5</v>
      </c>
      <c r="I24" s="6" t="s">
        <v>5</v>
      </c>
      <c r="J24" s="6" t="s">
        <v>5</v>
      </c>
      <c r="K24" s="6" t="s">
        <v>5</v>
      </c>
      <c r="L24" s="6" t="s">
        <v>47</v>
      </c>
    </row>
    <row r="25" spans="2:12" ht="26.25" customHeight="1">
      <c r="B25" s="15">
        <v>93236066180229</v>
      </c>
      <c r="C25" s="12" t="s">
        <v>32</v>
      </c>
      <c r="D25" s="6">
        <v>1.7</v>
      </c>
      <c r="E25" s="6"/>
      <c r="F25" s="5">
        <f t="shared" si="0"/>
        <v>2.8470588235294114</v>
      </c>
      <c r="G25" s="5">
        <v>2</v>
      </c>
      <c r="H25" s="6">
        <v>11</v>
      </c>
      <c r="I25" s="5">
        <f t="shared" si="1"/>
        <v>15.847058823529412</v>
      </c>
      <c r="J25" s="5">
        <f t="shared" si="2"/>
        <v>16</v>
      </c>
      <c r="K25" s="4">
        <f t="shared" si="3"/>
        <v>16</v>
      </c>
      <c r="L25" s="6" t="s">
        <v>42</v>
      </c>
    </row>
    <row r="26" spans="2:12" ht="26.25" customHeight="1">
      <c r="B26" s="15">
        <v>93236066180066</v>
      </c>
      <c r="C26" s="12" t="s">
        <v>33</v>
      </c>
      <c r="D26" s="6">
        <v>1</v>
      </c>
      <c r="E26" s="6"/>
      <c r="F26" s="5">
        <f t="shared" si="0"/>
        <v>1.8382352941176472</v>
      </c>
      <c r="G26" s="6">
        <v>0</v>
      </c>
      <c r="H26" s="6">
        <v>9.5</v>
      </c>
      <c r="I26" s="5">
        <f t="shared" si="1"/>
        <v>11.338235294117647</v>
      </c>
      <c r="J26" s="5">
        <f t="shared" si="2"/>
        <v>11.5</v>
      </c>
      <c r="K26" s="4">
        <f t="shared" si="3"/>
        <v>11.5</v>
      </c>
      <c r="L26" s="7" t="s">
        <v>45</v>
      </c>
    </row>
    <row r="27" spans="2:12" ht="26.25" customHeight="1">
      <c r="B27" s="15">
        <v>93136066180212</v>
      </c>
      <c r="C27" s="12" t="s">
        <v>38</v>
      </c>
      <c r="D27" s="6">
        <v>1.7</v>
      </c>
      <c r="E27" s="6"/>
      <c r="F27" s="5">
        <f t="shared" si="0"/>
        <v>2.9352941176470591</v>
      </c>
      <c r="G27" s="5">
        <v>2</v>
      </c>
      <c r="H27" s="6">
        <v>12</v>
      </c>
      <c r="I27" s="5">
        <f t="shared" si="1"/>
        <v>16.935294117647061</v>
      </c>
      <c r="J27" s="5">
        <f t="shared" si="2"/>
        <v>17</v>
      </c>
      <c r="K27" s="4">
        <f t="shared" si="3"/>
        <v>17</v>
      </c>
      <c r="L27" s="6" t="s">
        <v>42</v>
      </c>
    </row>
    <row r="28" spans="2:12" ht="26.25" customHeight="1">
      <c r="B28" s="15">
        <v>93236066180067</v>
      </c>
      <c r="C28" s="12" t="s">
        <v>34</v>
      </c>
      <c r="D28" s="6">
        <v>1.7</v>
      </c>
      <c r="E28" s="6"/>
      <c r="F28" s="5">
        <f t="shared" si="0"/>
        <v>2.9352941176470591</v>
      </c>
      <c r="G28" s="5">
        <v>2</v>
      </c>
      <c r="H28" s="6">
        <v>12</v>
      </c>
      <c r="I28" s="5">
        <f t="shared" si="1"/>
        <v>16.935294117647061</v>
      </c>
      <c r="J28" s="5">
        <f t="shared" si="2"/>
        <v>17</v>
      </c>
      <c r="K28" s="4">
        <f t="shared" si="3"/>
        <v>17</v>
      </c>
      <c r="L28" s="6" t="s">
        <v>42</v>
      </c>
    </row>
    <row r="29" spans="2:12" ht="25.5" customHeight="1">
      <c r="B29" s="15">
        <v>93236066180068</v>
      </c>
      <c r="C29" s="12" t="s">
        <v>35</v>
      </c>
      <c r="D29" s="6">
        <v>0.3</v>
      </c>
      <c r="E29" s="6"/>
      <c r="F29" s="5">
        <f t="shared" si="0"/>
        <v>1.3147058823529412</v>
      </c>
      <c r="G29" s="5">
        <v>0</v>
      </c>
      <c r="H29" s="6">
        <v>11.5</v>
      </c>
      <c r="I29" s="5">
        <f t="shared" si="1"/>
        <v>12.814705882352941</v>
      </c>
      <c r="J29" s="5">
        <f t="shared" si="2"/>
        <v>13</v>
      </c>
      <c r="K29" s="4">
        <f t="shared" si="3"/>
        <v>13</v>
      </c>
      <c r="L29" s="6" t="s">
        <v>45</v>
      </c>
    </row>
  </sheetData>
  <sheetProtection algorithmName="SHA-512" hashValue="fXAAxw5OVUjlp7RfqEkhwSI9zxN9+F5tJUKinPl8Sdf7m0F2Jms7KpMRN/M+y5DTYjwN/sJ4AGXcCcUOZ+52yQ==" saltValue="mz6mdcReIlaYm4p7YsAXVQ==" spinCount="100000" sheet="1" objects="1" scenarios="1" autoFilter="0"/>
  <autoFilter ref="B3:L29"/>
  <mergeCells count="1">
    <mergeCell ref="C1:L1"/>
  </mergeCells>
  <conditionalFormatting sqref="I4:K7 I9:K15 I17:K23 I25:K29">
    <cfRule type="cellIs" dxfId="1" priority="2" stopIfTrue="1" operator="lessThan">
      <formula>10</formula>
    </cfRule>
  </conditionalFormatting>
  <conditionalFormatting sqref="B4:B29">
    <cfRule type="expression" dxfId="0" priority="1">
      <formula>OR(LEFT(B4,2)="91",LEFT(B4,2)="92")</formula>
    </cfRule>
  </conditionalFormatting>
  <printOptions horizontalCentered="1"/>
  <pageMargins left="0.25" right="0.25" top="0.55000000000000004" bottom="0.76" header="0.5" footer="0.78"/>
  <pageSetup scale="80" fitToHeight="4" orientation="portrait" horizontalDpi="4294967292" verticalDpi="1200" r:id="rId1"/>
  <headerFooter alignWithMargins="0">
    <oddHeader>&amp;LPage &amp;P of &amp;N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10"/>
  <sheetViews>
    <sheetView rightToLeft="1" tabSelected="1" zoomScale="85" zoomScaleNormal="85" workbookViewId="0">
      <selection activeCell="B4" sqref="B4"/>
    </sheetView>
  </sheetViews>
  <sheetFormatPr defaultRowHeight="15"/>
  <cols>
    <col min="1" max="1" width="5.140625" customWidth="1"/>
    <col min="2" max="2" width="22.42578125" customWidth="1"/>
    <col min="3" max="3" width="28.42578125" customWidth="1"/>
    <col min="4" max="4" width="15" customWidth="1"/>
    <col min="5" max="5" width="15.7109375" customWidth="1"/>
    <col min="6" max="6" width="15.140625" hidden="1" customWidth="1"/>
    <col min="7" max="8" width="14.7109375" customWidth="1"/>
    <col min="9" max="9" width="14.42578125" customWidth="1"/>
    <col min="10" max="10" width="50" customWidth="1"/>
  </cols>
  <sheetData>
    <row r="1" spans="2:14" s="1" customFormat="1" ht="108.75" customHeight="1">
      <c r="C1" s="17" t="s">
        <v>40</v>
      </c>
      <c r="D1" s="17"/>
      <c r="E1" s="17"/>
      <c r="F1" s="17"/>
      <c r="G1" s="17"/>
      <c r="H1" s="17"/>
      <c r="I1" s="17"/>
      <c r="J1" s="17"/>
      <c r="K1" s="17"/>
      <c r="L1" s="17"/>
      <c r="M1" s="17"/>
      <c r="N1" s="17"/>
    </row>
    <row r="2" spans="2:14" s="1" customFormat="1" ht="12.75">
      <c r="C2" s="3"/>
      <c r="D2" s="2"/>
      <c r="E2" s="2"/>
      <c r="F2" s="2"/>
      <c r="G2" s="2"/>
      <c r="H2" s="2"/>
      <c r="I2" s="2"/>
      <c r="J2" s="2"/>
    </row>
    <row r="3" spans="2:14" s="1" customFormat="1" ht="50.25" customHeight="1">
      <c r="B3" s="10" t="s">
        <v>4</v>
      </c>
      <c r="C3" s="10" t="s">
        <v>3</v>
      </c>
      <c r="D3" s="13" t="s">
        <v>12</v>
      </c>
      <c r="E3" s="9" t="s">
        <v>41</v>
      </c>
      <c r="F3" s="11" t="s">
        <v>6</v>
      </c>
      <c r="G3" s="9" t="s">
        <v>39</v>
      </c>
      <c r="H3" s="9" t="s">
        <v>2</v>
      </c>
      <c r="I3" s="9" t="s">
        <v>1</v>
      </c>
      <c r="J3" s="9" t="s">
        <v>0</v>
      </c>
    </row>
    <row r="4" spans="2:14" s="1" customFormat="1" ht="51.75" customHeight="1">
      <c r="B4" s="22"/>
      <c r="C4" s="21" t="str">
        <f>IFERROR(VLOOKUP(B4,MainTable,2,FALSE),"پيدا نشد")</f>
        <v>پيدا نشد</v>
      </c>
      <c r="D4" s="5" t="str">
        <f>IFERROR(VLOOKUP(B4,MainTable,5,FALSE),"پيدا نشد")</f>
        <v>پيدا نشد</v>
      </c>
      <c r="E4" s="5" t="str">
        <f>IFERROR(VLOOKUP(B4,MainTable,6,FALSE),"پيدا نشد")</f>
        <v>پيدا نشد</v>
      </c>
      <c r="F4" s="5" t="str">
        <f>IFERROR(VLOOKUP(B4,MainTable,4,FALSE),"پيدا نشد")</f>
        <v>پيدا نشد</v>
      </c>
      <c r="G4" s="5" t="str">
        <f>IFERROR(VLOOKUP(B4,MainTable,7,FALSE),"پيدا نشد")</f>
        <v>پيدا نشد</v>
      </c>
      <c r="H4" s="5" t="str">
        <f>IFERROR(VLOOKUP(B4,MainTable,8,FALSE),"پيدا نشد")</f>
        <v>پيدا نشد</v>
      </c>
      <c r="I4" s="16" t="str">
        <f>IFERROR(VLOOKUP(B4,MainTable,10,FALSE),"پيدا نشد")</f>
        <v>پيدا نشد</v>
      </c>
      <c r="J4" s="18" t="str">
        <f>IFERROR(VLOOKUP(B4,MainTable,11,FALSE),"پيدا نشد")</f>
        <v>پيدا نشد</v>
      </c>
    </row>
    <row r="8" spans="2:14">
      <c r="B8" s="19" t="s">
        <v>11</v>
      </c>
      <c r="C8" s="20"/>
      <c r="D8" s="20"/>
      <c r="E8" s="20"/>
      <c r="F8" s="20"/>
      <c r="G8" s="20"/>
      <c r="H8" s="20"/>
      <c r="I8" s="20"/>
    </row>
    <row r="9" spans="2:14">
      <c r="B9" s="20"/>
      <c r="C9" s="20"/>
      <c r="D9" s="20"/>
      <c r="E9" s="20"/>
      <c r="F9" s="20"/>
      <c r="G9" s="20"/>
      <c r="H9" s="20"/>
      <c r="I9" s="20"/>
    </row>
    <row r="10" spans="2:14">
      <c r="B10" s="20"/>
      <c r="C10" s="20"/>
      <c r="D10" s="20"/>
      <c r="E10" s="20"/>
      <c r="F10" s="20"/>
      <c r="G10" s="20"/>
      <c r="H10" s="20"/>
      <c r="I10" s="20"/>
    </row>
  </sheetData>
  <sheetProtection algorithmName="SHA-512" hashValue="f9KleJ7TYUMJ/NoBCEtG3zyUQ1FeGWLbzSPHHfceBB5Z1iyrcLTAfUQ+1sm/kaaPW+7R/cOImCYUBgCLNLy7mQ==" saltValue="BFTaQ2ZurR+YpWLtOF+NJQ==" spinCount="100000" sheet="1" objects="1" scenarios="1" selectLockedCells="1"/>
  <mergeCells count="2">
    <mergeCell ref="B8:I10"/>
    <mergeCell ref="C1:N1"/>
  </mergeCells>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Full</vt:lpstr>
      <vt:lpstr>Web</vt:lpstr>
      <vt:lpstr>MainTable</vt:lpstr>
      <vt:lpstr>Full!Print_Area</vt:lpstr>
      <vt:lpstr>Full!Print_Titles</vt:lpstr>
    </vt:vector>
  </TitlesOfParts>
  <Company>NICICO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Omid Mohseni</dc:creator>
  <cp:lastModifiedBy>Maryam</cp:lastModifiedBy>
  <dcterms:created xsi:type="dcterms:W3CDTF">2014-02-14T03:45:03Z</dcterms:created>
  <dcterms:modified xsi:type="dcterms:W3CDTF">2016-01-25T18:58:19Z</dcterms:modified>
</cp:coreProperties>
</file>